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8" i="1" l="1"/>
  <c r="K87" i="1"/>
  <c r="K86" i="1" s="1"/>
  <c r="J86" i="1"/>
  <c r="I86" i="1"/>
  <c r="H86" i="1"/>
  <c r="G86" i="1"/>
  <c r="F86" i="1"/>
  <c r="J85" i="1"/>
  <c r="J76" i="1" s="1"/>
  <c r="J84" i="1"/>
  <c r="K84" i="1" s="1"/>
  <c r="I83" i="1"/>
  <c r="H83" i="1"/>
  <c r="G83" i="1"/>
  <c r="F83" i="1"/>
  <c r="K82" i="1"/>
  <c r="K81" i="1"/>
  <c r="J80" i="1"/>
  <c r="I80" i="1"/>
  <c r="H80" i="1"/>
  <c r="G80" i="1"/>
  <c r="F80" i="1"/>
  <c r="K79" i="1"/>
  <c r="K78" i="1"/>
  <c r="J77" i="1"/>
  <c r="I77" i="1"/>
  <c r="I74" i="1" s="1"/>
  <c r="H77" i="1"/>
  <c r="H74" i="1" s="1"/>
  <c r="G77" i="1"/>
  <c r="F77" i="1"/>
  <c r="F74" i="1" s="1"/>
  <c r="I76" i="1"/>
  <c r="H76" i="1"/>
  <c r="G76" i="1"/>
  <c r="F76" i="1"/>
  <c r="I75" i="1"/>
  <c r="H75" i="1"/>
  <c r="G75" i="1"/>
  <c r="F75" i="1"/>
  <c r="E74" i="1"/>
  <c r="J73" i="1"/>
  <c r="K73" i="1" s="1"/>
  <c r="J72" i="1"/>
  <c r="K72" i="1" s="1"/>
  <c r="K71" i="1" s="1"/>
  <c r="J71" i="1"/>
  <c r="I71" i="1"/>
  <c r="H71" i="1"/>
  <c r="G71" i="1"/>
  <c r="F71" i="1"/>
  <c r="J69" i="1"/>
  <c r="J68" i="1" s="1"/>
  <c r="I68" i="1"/>
  <c r="I56" i="1" s="1"/>
  <c r="H68" i="1"/>
  <c r="G68" i="1"/>
  <c r="F68" i="1"/>
  <c r="K67" i="1"/>
  <c r="K66" i="1"/>
  <c r="J65" i="1"/>
  <c r="I65" i="1"/>
  <c r="H65" i="1"/>
  <c r="G65" i="1"/>
  <c r="F65" i="1"/>
  <c r="J64" i="1"/>
  <c r="J58" i="1" s="1"/>
  <c r="K58" i="1" s="1"/>
  <c r="K63" i="1"/>
  <c r="J63" i="1"/>
  <c r="I62" i="1"/>
  <c r="H62" i="1"/>
  <c r="G62" i="1"/>
  <c r="F62" i="1"/>
  <c r="F56" i="1" s="1"/>
  <c r="K61" i="1"/>
  <c r="K60" i="1"/>
  <c r="J59" i="1"/>
  <c r="I59" i="1"/>
  <c r="H59" i="1"/>
  <c r="G59" i="1"/>
  <c r="G56" i="1" s="1"/>
  <c r="F59" i="1"/>
  <c r="I58" i="1"/>
  <c r="G58" i="1"/>
  <c r="F58" i="1"/>
  <c r="I57" i="1"/>
  <c r="H57" i="1"/>
  <c r="G57" i="1"/>
  <c r="F57" i="1"/>
  <c r="H56" i="1"/>
  <c r="E56" i="1"/>
  <c r="J55" i="1"/>
  <c r="K55" i="1" s="1"/>
  <c r="J54" i="1"/>
  <c r="K54" i="1" s="1"/>
  <c r="K53" i="1" s="1"/>
  <c r="J53" i="1"/>
  <c r="I53" i="1"/>
  <c r="H53" i="1"/>
  <c r="G53" i="1"/>
  <c r="F53" i="1"/>
  <c r="K52" i="1"/>
  <c r="K50" i="1" s="1"/>
  <c r="K51" i="1"/>
  <c r="J50" i="1"/>
  <c r="I50" i="1"/>
  <c r="H50" i="1"/>
  <c r="G50" i="1"/>
  <c r="F50" i="1"/>
  <c r="K49" i="1"/>
  <c r="K47" i="1" s="1"/>
  <c r="K48" i="1"/>
  <c r="J47" i="1"/>
  <c r="I47" i="1"/>
  <c r="H47" i="1"/>
  <c r="G47" i="1"/>
  <c r="F47" i="1"/>
  <c r="J46" i="1"/>
  <c r="K46" i="1" s="1"/>
  <c r="J45" i="1"/>
  <c r="K45" i="1" s="1"/>
  <c r="I44" i="1"/>
  <c r="H44" i="1"/>
  <c r="G44" i="1"/>
  <c r="F44" i="1"/>
  <c r="K43" i="1"/>
  <c r="K42" i="1"/>
  <c r="J41" i="1"/>
  <c r="I41" i="1"/>
  <c r="H41" i="1"/>
  <c r="G41" i="1"/>
  <c r="F41" i="1"/>
  <c r="K40" i="1"/>
  <c r="K39" i="1"/>
  <c r="J38" i="1"/>
  <c r="I38" i="1"/>
  <c r="H38" i="1"/>
  <c r="G38" i="1"/>
  <c r="F38" i="1"/>
  <c r="J37" i="1"/>
  <c r="K37" i="1" s="1"/>
  <c r="K34" i="1" s="1"/>
  <c r="J36" i="1"/>
  <c r="J33" i="1" s="1"/>
  <c r="I35" i="1"/>
  <c r="I32" i="1" s="1"/>
  <c r="H35" i="1"/>
  <c r="H32" i="1" s="1"/>
  <c r="G35" i="1"/>
  <c r="F35" i="1"/>
  <c r="I34" i="1"/>
  <c r="H34" i="1"/>
  <c r="F34" i="1"/>
  <c r="I33" i="1"/>
  <c r="H33" i="1"/>
  <c r="F33" i="1"/>
  <c r="F32" i="1"/>
  <c r="E32" i="1"/>
  <c r="K31" i="1"/>
  <c r="K30" i="1"/>
  <c r="J29" i="1"/>
  <c r="I29" i="1"/>
  <c r="H29" i="1"/>
  <c r="G29" i="1"/>
  <c r="F29" i="1"/>
  <c r="K28" i="1"/>
  <c r="K26" i="1" s="1"/>
  <c r="K27" i="1"/>
  <c r="J26" i="1"/>
  <c r="I26" i="1"/>
  <c r="H26" i="1"/>
  <c r="G26" i="1"/>
  <c r="F26" i="1"/>
  <c r="K25" i="1"/>
  <c r="K24" i="1"/>
  <c r="J23" i="1"/>
  <c r="I23" i="1"/>
  <c r="H23" i="1"/>
  <c r="G23" i="1"/>
  <c r="F23" i="1"/>
  <c r="K22" i="1"/>
  <c r="K21" i="1"/>
  <c r="J20" i="1"/>
  <c r="I20" i="1"/>
  <c r="H20" i="1"/>
  <c r="G20" i="1"/>
  <c r="F20" i="1"/>
  <c r="J19" i="1"/>
  <c r="J7" i="1" s="1"/>
  <c r="J18" i="1"/>
  <c r="J15" i="1" s="1"/>
  <c r="I17" i="1"/>
  <c r="H17" i="1"/>
  <c r="G17" i="1"/>
  <c r="F17" i="1"/>
  <c r="G16" i="1"/>
  <c r="F16" i="1"/>
  <c r="I15" i="1"/>
  <c r="I14" i="1" s="1"/>
  <c r="H15" i="1"/>
  <c r="H14" i="1" s="1"/>
  <c r="G15" i="1"/>
  <c r="F15" i="1"/>
  <c r="G14" i="1"/>
  <c r="F14" i="1"/>
  <c r="E14" i="1"/>
  <c r="K13" i="1"/>
  <c r="K12" i="1"/>
  <c r="K11" i="1"/>
  <c r="J11" i="1"/>
  <c r="I11" i="1"/>
  <c r="H11" i="1"/>
  <c r="G11" i="1"/>
  <c r="F11" i="1"/>
  <c r="K10" i="1"/>
  <c r="K9" i="1"/>
  <c r="K8" i="1"/>
  <c r="J8" i="1"/>
  <c r="I8" i="1"/>
  <c r="H8" i="1"/>
  <c r="G8" i="1"/>
  <c r="F8" i="1"/>
  <c r="I7" i="1"/>
  <c r="H7" i="1"/>
  <c r="G7" i="1"/>
  <c r="F7" i="1"/>
  <c r="I6" i="1"/>
  <c r="H6" i="1"/>
  <c r="G6" i="1"/>
  <c r="F6" i="1"/>
  <c r="E5" i="1"/>
  <c r="K2" i="1"/>
  <c r="H5" i="1" l="1"/>
  <c r="H4" i="1" s="1"/>
  <c r="K19" i="1"/>
  <c r="K17" i="1" s="1"/>
  <c r="J44" i="1"/>
  <c r="K18" i="1"/>
  <c r="K15" i="1" s="1"/>
  <c r="K68" i="1"/>
  <c r="F5" i="1"/>
  <c r="F4" i="1" s="1"/>
  <c r="K44" i="1"/>
  <c r="J62" i="1"/>
  <c r="J57" i="1" s="1"/>
  <c r="J56" i="1" s="1"/>
  <c r="G74" i="1"/>
  <c r="G5" i="1"/>
  <c r="G4" i="1" s="1"/>
  <c r="K59" i="1"/>
  <c r="J34" i="1"/>
  <c r="K7" i="1"/>
  <c r="I5" i="1"/>
  <c r="I4" i="1" s="1"/>
  <c r="J16" i="1"/>
  <c r="J14" i="1" s="1"/>
  <c r="K65" i="1"/>
  <c r="K23" i="1"/>
  <c r="K38" i="1"/>
  <c r="G32" i="1"/>
  <c r="K41" i="1"/>
  <c r="K29" i="1"/>
  <c r="K64" i="1"/>
  <c r="K62" i="1" s="1"/>
  <c r="K69" i="1"/>
  <c r="K57" i="1" s="1"/>
  <c r="K56" i="1" s="1"/>
  <c r="K20" i="1"/>
  <c r="J35" i="1"/>
  <c r="J32" i="1" s="1"/>
  <c r="K77" i="1"/>
  <c r="J83" i="1"/>
  <c r="J74" i="1" s="1"/>
  <c r="K36" i="1"/>
  <c r="K33" i="1" s="1"/>
  <c r="J75" i="1"/>
  <c r="J6" i="1" s="1"/>
  <c r="K80" i="1"/>
  <c r="K75" i="1"/>
  <c r="K85" i="1"/>
  <c r="K76" i="1" s="1"/>
  <c r="K16" i="1" l="1"/>
  <c r="K35" i="1"/>
  <c r="K32" i="1" s="1"/>
  <c r="K14" i="1"/>
  <c r="J5" i="1"/>
  <c r="J4" i="1" s="1"/>
  <c r="K4" i="1" s="1"/>
  <c r="K6" i="1"/>
  <c r="K83" i="1"/>
  <c r="K74" i="1" s="1"/>
  <c r="K5" i="1" l="1"/>
</calcChain>
</file>

<file path=xl/comments1.xml><?xml version="1.0" encoding="utf-8"?>
<comments xmlns="http://schemas.openxmlformats.org/spreadsheetml/2006/main">
  <authors>
    <author>Author</author>
  </authors>
  <commentList>
    <comment ref="I4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Tregu 10 000 (Qeraja)
Taksistat 
Berberet
Flizerkat 
Banesat kolektive
Artizanatet</t>
        </r>
      </text>
    </comment>
    <comment ref="F8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313,000
</t>
        </r>
      </text>
    </comment>
    <comment ref="F8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5,263,795</t>
        </r>
      </text>
    </comment>
    <comment ref="F8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1,612,100</t>
        </r>
      </text>
    </comment>
  </commentList>
</comments>
</file>

<file path=xl/sharedStrings.xml><?xml version="1.0" encoding="utf-8"?>
<sst xmlns="http://schemas.openxmlformats.org/spreadsheetml/2006/main" count="113" uniqueCount="58">
  <si>
    <t>Tabela 4.1  Plani i ndarjeve buxhetore të shpenzimeve totale të komunës për vitin 2025-2027</t>
  </si>
  <si>
    <t>Kod.</t>
  </si>
  <si>
    <t>Kod.i programit/nenprogramit</t>
  </si>
  <si>
    <t>Përshkrimi</t>
  </si>
  <si>
    <t>Stafi 2022</t>
  </si>
  <si>
    <t>Pagat dhe mëditjet</t>
  </si>
  <si>
    <t>Mallrat dhe shërbimet</t>
  </si>
  <si>
    <t>Shpenzimet komunale</t>
  </si>
  <si>
    <t>Subvencionet dhe transferet</t>
  </si>
  <si>
    <t>Shpenzimet kapitale</t>
  </si>
  <si>
    <t>Total</t>
  </si>
  <si>
    <t>Ndryshimi</t>
  </si>
  <si>
    <t xml:space="preserve">TOTAL SHPENZIMET </t>
  </si>
  <si>
    <t xml:space="preserve">Grantet Qeveritare </t>
  </si>
  <si>
    <t>Të hyrat vetanake</t>
  </si>
  <si>
    <t>Zyra e Kryetarit</t>
  </si>
  <si>
    <t xml:space="preserve">Zyra e Kuvendit Komunal </t>
  </si>
  <si>
    <t>Administrata dhe personeli</t>
  </si>
  <si>
    <t>1.3.1</t>
  </si>
  <si>
    <t>Administrata</t>
  </si>
  <si>
    <t>1.3.6</t>
  </si>
  <si>
    <t>Çështjet gjinore</t>
  </si>
  <si>
    <t xml:space="preserve">Inspektimet </t>
  </si>
  <si>
    <t>Prokurimi</t>
  </si>
  <si>
    <t>Buxhetimi</t>
  </si>
  <si>
    <t>Shërbimet publike, mbrojtja civile, emergjenca</t>
  </si>
  <si>
    <t>1.7.1</t>
  </si>
  <si>
    <t>Infrastruktura Publike</t>
  </si>
  <si>
    <t>1.7.6</t>
  </si>
  <si>
    <t>Zjarrfiksat dhe inspektimet</t>
  </si>
  <si>
    <t>1.7.7</t>
  </si>
  <si>
    <t>Menaxhimi I Katastrofave Natyrore</t>
  </si>
  <si>
    <t>Bujqësia</t>
  </si>
  <si>
    <t>Zyra komunale për komunitete dhe kthim</t>
  </si>
  <si>
    <t>Shërbimet kadastrale</t>
  </si>
  <si>
    <t>Planifikimi urban dhe inspeksioni</t>
  </si>
  <si>
    <t xml:space="preserve">Shëndetësia dhe mirëqenia sociale </t>
  </si>
  <si>
    <t>1.15.1</t>
  </si>
  <si>
    <t xml:space="preserve">Administrata </t>
  </si>
  <si>
    <t>1.15.2</t>
  </si>
  <si>
    <t>SH.K.P.SH</t>
  </si>
  <si>
    <t>1.15.4</t>
  </si>
  <si>
    <t>Shërbmet Sociale</t>
  </si>
  <si>
    <t>Shërbmet Rezidenciale</t>
  </si>
  <si>
    <t>Shërbimet kulturore</t>
  </si>
  <si>
    <t xml:space="preserve">Arsimi dhe shkenca </t>
  </si>
  <si>
    <t>1.18.1</t>
  </si>
  <si>
    <t xml:space="preserve">Admimistrata </t>
  </si>
  <si>
    <t>1.18.2</t>
  </si>
  <si>
    <t>Arsimi Parashkollor dhe qerdhet</t>
  </si>
  <si>
    <t>1.18.3</t>
  </si>
  <si>
    <t>Arsimi Fillor</t>
  </si>
  <si>
    <t>1.18.4</t>
  </si>
  <si>
    <t>Arsimi i mesëm</t>
  </si>
  <si>
    <t>Ferit Idrizi, Kryetar I Komunës</t>
  </si>
  <si>
    <t>Abit Abiti, ZKF</t>
  </si>
  <si>
    <t>_____________________________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</si>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</sst>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Calibri"/>
      <family val="2"/>
    </font>
    <font>
      <b/>
      <sz val="11"/>
      <color indexed="10"/>
      <name val="Times New Roman"/>
      <family val="1"/>
    </font>
    <font>
      <b/>
      <sz val="16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4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11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>
      <alignment horizontal="center" vertical="center" wrapText="1"/>
    </xf>
    <xf numFmtId="43" fontId="4" fillId="2" borderId="2" xfId="2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43" fontId="6" fillId="2" borderId="5" xfId="2" applyFont="1" applyFill="1" applyBorder="1" applyAlignment="1">
      <alignment horizontal="center" vertical="center" wrapText="1"/>
    </xf>
    <xf numFmtId="43" fontId="6" fillId="2" borderId="2" xfId="2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8" fillId="3" borderId="2" xfId="0" applyFont="1" applyFill="1" applyBorder="1" applyProtection="1">
      <protection locked="0"/>
    </xf>
    <xf numFmtId="43" fontId="9" fillId="3" borderId="2" xfId="2" applyFont="1" applyFill="1" applyBorder="1"/>
    <xf numFmtId="0" fontId="10" fillId="4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10" fillId="4" borderId="2" xfId="0" applyFont="1" applyFill="1" applyBorder="1"/>
    <xf numFmtId="0" fontId="11" fillId="4" borderId="2" xfId="0" applyFont="1" applyFill="1" applyBorder="1" applyAlignment="1" applyProtection="1">
      <alignment horizontal="left" indent="1"/>
      <protection locked="0"/>
    </xf>
    <xf numFmtId="164" fontId="10" fillId="4" borderId="2" xfId="2" applyNumberFormat="1" applyFont="1" applyFill="1" applyBorder="1"/>
    <xf numFmtId="43" fontId="4" fillId="4" borderId="2" xfId="2" applyFont="1" applyFill="1" applyBorder="1"/>
    <xf numFmtId="43" fontId="0" fillId="0" borderId="0" xfId="0" applyNumberFormat="1"/>
    <xf numFmtId="0" fontId="10" fillId="5" borderId="2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10" fillId="5" borderId="2" xfId="0" applyFont="1" applyFill="1" applyBorder="1"/>
    <xf numFmtId="0" fontId="11" fillId="5" borderId="2" xfId="0" applyFont="1" applyFill="1" applyBorder="1" applyAlignment="1" applyProtection="1">
      <alignment horizontal="left" indent="1"/>
      <protection locked="0"/>
    </xf>
    <xf numFmtId="164" fontId="10" fillId="5" borderId="2" xfId="2" applyNumberFormat="1" applyFont="1" applyFill="1" applyBorder="1"/>
    <xf numFmtId="43" fontId="4" fillId="5" borderId="2" xfId="2" applyFont="1" applyFill="1" applyBorder="1"/>
    <xf numFmtId="0" fontId="10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4" fontId="4" fillId="3" borderId="2" xfId="2" applyNumberFormat="1" applyFont="1" applyFill="1" applyBorder="1"/>
    <xf numFmtId="43" fontId="4" fillId="3" borderId="2" xfId="2" applyFont="1" applyFill="1" applyBorder="1"/>
    <xf numFmtId="43" fontId="10" fillId="4" borderId="2" xfId="2" applyFont="1" applyFill="1" applyBorder="1"/>
    <xf numFmtId="0" fontId="10" fillId="6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10" fillId="6" borderId="2" xfId="0" applyFont="1" applyFill="1" applyBorder="1"/>
    <xf numFmtId="0" fontId="11" fillId="6" borderId="2" xfId="0" applyFont="1" applyFill="1" applyBorder="1" applyAlignment="1" applyProtection="1">
      <alignment horizontal="left" indent="1"/>
      <protection locked="0"/>
    </xf>
    <xf numFmtId="164" fontId="10" fillId="6" borderId="2" xfId="2" applyNumberFormat="1" applyFont="1" applyFill="1" applyBorder="1"/>
    <xf numFmtId="43" fontId="10" fillId="6" borderId="2" xfId="2" applyFont="1" applyFill="1" applyBorder="1"/>
    <xf numFmtId="43" fontId="4" fillId="6" borderId="2" xfId="2" applyFont="1" applyFill="1" applyBorder="1"/>
    <xf numFmtId="0" fontId="4" fillId="4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/>
    </xf>
    <xf numFmtId="0" fontId="4" fillId="7" borderId="2" xfId="0" applyFont="1" applyFill="1" applyBorder="1" applyAlignment="1">
      <alignment horizontal="left"/>
    </xf>
    <xf numFmtId="0" fontId="10" fillId="7" borderId="2" xfId="0" applyFont="1" applyFill="1" applyBorder="1"/>
    <xf numFmtId="0" fontId="11" fillId="7" borderId="2" xfId="0" applyFont="1" applyFill="1" applyBorder="1" applyAlignment="1" applyProtection="1">
      <alignment horizontal="left" indent="1"/>
      <protection locked="0"/>
    </xf>
    <xf numFmtId="164" fontId="10" fillId="7" borderId="2" xfId="2" applyNumberFormat="1" applyFont="1" applyFill="1" applyBorder="1"/>
    <xf numFmtId="43" fontId="10" fillId="7" borderId="2" xfId="2" applyFont="1" applyFill="1" applyBorder="1"/>
    <xf numFmtId="0" fontId="10" fillId="8" borderId="2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right"/>
    </xf>
    <xf numFmtId="0" fontId="4" fillId="8" borderId="3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164" fontId="4" fillId="8" borderId="2" xfId="2" applyNumberFormat="1" applyFont="1" applyFill="1" applyBorder="1"/>
    <xf numFmtId="43" fontId="4" fillId="8" borderId="2" xfId="2" applyFont="1" applyFill="1" applyBorder="1"/>
    <xf numFmtId="0" fontId="10" fillId="9" borderId="2" xfId="0" applyFont="1" applyFill="1" applyBorder="1" applyAlignment="1">
      <alignment horizontal="left"/>
    </xf>
    <xf numFmtId="0" fontId="4" fillId="9" borderId="2" xfId="0" applyFont="1" applyFill="1" applyBorder="1" applyAlignment="1">
      <alignment horizontal="left"/>
    </xf>
    <xf numFmtId="0" fontId="10" fillId="9" borderId="2" xfId="0" applyFont="1" applyFill="1" applyBorder="1"/>
    <xf numFmtId="0" fontId="11" fillId="9" borderId="2" xfId="0" applyFont="1" applyFill="1" applyBorder="1" applyAlignment="1" applyProtection="1">
      <alignment horizontal="left" indent="1"/>
      <protection locked="0"/>
    </xf>
    <xf numFmtId="164" fontId="10" fillId="9" borderId="2" xfId="2" applyNumberFormat="1" applyFont="1" applyFill="1" applyBorder="1"/>
    <xf numFmtId="43" fontId="10" fillId="9" borderId="2" xfId="2" applyFont="1" applyFill="1" applyBorder="1"/>
    <xf numFmtId="43" fontId="13" fillId="9" borderId="2" xfId="2" applyFont="1" applyFill="1" applyBorder="1"/>
    <xf numFmtId="0" fontId="10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0" fillId="0" borderId="2" xfId="0" applyFont="1" applyBorder="1"/>
    <xf numFmtId="0" fontId="11" fillId="0" borderId="2" xfId="0" applyFont="1" applyBorder="1" applyAlignment="1" applyProtection="1">
      <alignment horizontal="left" indent="1"/>
      <protection locked="0"/>
    </xf>
    <xf numFmtId="164" fontId="10" fillId="0" borderId="2" xfId="2" applyNumberFormat="1" applyFont="1" applyBorder="1"/>
    <xf numFmtId="43" fontId="10" fillId="0" borderId="2" xfId="2" applyFont="1" applyBorder="1"/>
    <xf numFmtId="43" fontId="13" fillId="4" borderId="2" xfId="2" applyFont="1" applyFill="1" applyBorder="1"/>
    <xf numFmtId="43" fontId="12" fillId="8" borderId="2" xfId="2" applyFont="1" applyFill="1" applyBorder="1"/>
    <xf numFmtId="43" fontId="13" fillId="6" borderId="2" xfId="2" applyFont="1" applyFill="1" applyBorder="1"/>
    <xf numFmtId="0" fontId="4" fillId="8" borderId="3" xfId="0" applyFont="1" applyFill="1" applyBorder="1" applyAlignment="1">
      <alignment horizontal="left"/>
    </xf>
    <xf numFmtId="0" fontId="4" fillId="8" borderId="4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43" fontId="10" fillId="8" borderId="2" xfId="2" applyFont="1" applyFill="1" applyBorder="1"/>
    <xf numFmtId="0" fontId="13" fillId="8" borderId="2" xfId="0" applyFont="1" applyFill="1" applyBorder="1" applyAlignment="1">
      <alignment horizontal="left"/>
    </xf>
    <xf numFmtId="0" fontId="12" fillId="8" borderId="2" xfId="0" applyFont="1" applyFill="1" applyBorder="1" applyAlignment="1">
      <alignment horizontal="right"/>
    </xf>
    <xf numFmtId="0" fontId="12" fillId="8" borderId="3" xfId="0" applyFont="1" applyFill="1" applyBorder="1" applyAlignment="1">
      <alignment horizontal="center"/>
    </xf>
    <xf numFmtId="0" fontId="12" fillId="8" borderId="4" xfId="0" applyFont="1" applyFill="1" applyBorder="1" applyAlignment="1">
      <alignment horizontal="center"/>
    </xf>
    <xf numFmtId="164" fontId="12" fillId="8" borderId="2" xfId="2" applyNumberFormat="1" applyFont="1" applyFill="1" applyBorder="1"/>
    <xf numFmtId="0" fontId="2" fillId="0" borderId="0" xfId="0" applyFont="1"/>
    <xf numFmtId="0" fontId="13" fillId="9" borderId="2" xfId="0" applyFont="1" applyFill="1" applyBorder="1" applyAlignment="1">
      <alignment horizontal="left"/>
    </xf>
    <xf numFmtId="0" fontId="12" fillId="9" borderId="2" xfId="0" applyFont="1" applyFill="1" applyBorder="1" applyAlignment="1">
      <alignment horizontal="left"/>
    </xf>
    <xf numFmtId="0" fontId="13" fillId="9" borderId="2" xfId="0" applyFont="1" applyFill="1" applyBorder="1"/>
    <xf numFmtId="0" fontId="14" fillId="9" borderId="2" xfId="0" applyFont="1" applyFill="1" applyBorder="1" applyAlignment="1" applyProtection="1">
      <alignment horizontal="left" indent="1"/>
      <protection locked="0"/>
    </xf>
    <xf numFmtId="164" fontId="13" fillId="9" borderId="2" xfId="2" applyNumberFormat="1" applyFont="1" applyFill="1" applyBorder="1"/>
    <xf numFmtId="0" fontId="13" fillId="5" borderId="2" xfId="0" applyFont="1" applyFill="1" applyBorder="1" applyAlignment="1">
      <alignment horizontal="left"/>
    </xf>
    <xf numFmtId="0" fontId="12" fillId="5" borderId="2" xfId="0" applyFont="1" applyFill="1" applyBorder="1" applyAlignment="1">
      <alignment horizontal="left"/>
    </xf>
    <xf numFmtId="0" fontId="13" fillId="5" borderId="2" xfId="0" applyFont="1" applyFill="1" applyBorder="1"/>
    <xf numFmtId="0" fontId="14" fillId="5" borderId="2" xfId="0" applyFont="1" applyFill="1" applyBorder="1" applyAlignment="1" applyProtection="1">
      <alignment horizontal="left" indent="1"/>
      <protection locked="0"/>
    </xf>
    <xf numFmtId="164" fontId="13" fillId="5" borderId="2" xfId="2" applyNumberFormat="1" applyFont="1" applyFill="1" applyBorder="1"/>
    <xf numFmtId="43" fontId="13" fillId="5" borderId="2" xfId="2" applyFont="1" applyFill="1" applyBorder="1"/>
    <xf numFmtId="0" fontId="12" fillId="3" borderId="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165" fontId="10" fillId="5" borderId="2" xfId="2" applyNumberFormat="1" applyFont="1" applyFill="1" applyBorder="1"/>
    <xf numFmtId="43" fontId="10" fillId="5" borderId="2" xfId="2" applyFont="1" applyFill="1" applyBorder="1"/>
    <xf numFmtId="0" fontId="10" fillId="6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10" fillId="6" borderId="0" xfId="0" applyFont="1" applyFill="1"/>
    <xf numFmtId="0" fontId="11" fillId="5" borderId="0" xfId="0" applyFont="1" applyFill="1" applyAlignment="1" applyProtection="1">
      <alignment horizontal="left" indent="1"/>
      <protection locked="0"/>
    </xf>
    <xf numFmtId="164" fontId="10" fillId="5" borderId="0" xfId="2" applyNumberFormat="1" applyFont="1" applyFill="1" applyBorder="1"/>
    <xf numFmtId="165" fontId="10" fillId="5" borderId="0" xfId="2" applyNumberFormat="1" applyFont="1" applyFill="1" applyBorder="1"/>
    <xf numFmtId="43" fontId="10" fillId="5" borderId="0" xfId="2" applyFont="1" applyFill="1" applyBorder="1"/>
    <xf numFmtId="0" fontId="15" fillId="5" borderId="0" xfId="0" applyFont="1" applyFill="1" applyAlignment="1">
      <alignment horizontal="left"/>
    </xf>
  </cellXfs>
  <cellStyles count="3">
    <cellStyle name="Comma" xfId="1" builtinId="3"/>
    <cellStyle name="Comma 4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kumentet%20e%20mia/1.%20BUXHETI/Buxheti%202025/1.BUXHETI-BISLI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4.1"/>
      <sheetName val="TABELA 4.2"/>
      <sheetName val="PERMBLEDHJE"/>
      <sheetName val="THV"/>
      <sheetName val="2025"/>
      <sheetName val="2026"/>
      <sheetName val="2027"/>
      <sheetName val="Sheet1"/>
    </sheetNames>
    <sheetDataSet>
      <sheetData sheetId="0"/>
      <sheetData sheetId="1">
        <row r="6">
          <cell r="E6">
            <v>1000</v>
          </cell>
        </row>
        <row r="7">
          <cell r="D7">
            <v>4000</v>
          </cell>
        </row>
        <row r="10">
          <cell r="D10">
            <v>458000</v>
          </cell>
          <cell r="E10">
            <v>268000</v>
          </cell>
        </row>
        <row r="36">
          <cell r="E36">
            <v>240998</v>
          </cell>
        </row>
        <row r="37">
          <cell r="D37">
            <v>1094332</v>
          </cell>
        </row>
        <row r="45">
          <cell r="D45">
            <v>1448779</v>
          </cell>
          <cell r="E45">
            <v>385781</v>
          </cell>
        </row>
        <row r="67">
          <cell r="D67">
            <v>144858</v>
          </cell>
          <cell r="E67">
            <v>0</v>
          </cell>
        </row>
        <row r="73">
          <cell r="D73">
            <v>15000</v>
          </cell>
        </row>
        <row r="77">
          <cell r="E77">
            <v>83141</v>
          </cell>
        </row>
        <row r="78">
          <cell r="D78">
            <v>165000</v>
          </cell>
        </row>
        <row r="84">
          <cell r="D84">
            <v>552258</v>
          </cell>
          <cell r="E84">
            <v>171000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5"/>
  <sheetViews>
    <sheetView tabSelected="1" workbookViewId="0">
      <selection sqref="A1:K1"/>
    </sheetView>
  </sheetViews>
  <sheetFormatPr defaultRowHeight="15" x14ac:dyDescent="0.25"/>
  <cols>
    <col min="1" max="1" width="7.28515625" customWidth="1"/>
    <col min="2" max="2" width="9.28515625" bestFit="1" customWidth="1"/>
    <col min="4" max="4" width="17.28515625" customWidth="1"/>
    <col min="5" max="5" width="10.28515625" bestFit="1" customWidth="1"/>
    <col min="6" max="6" width="17.28515625" customWidth="1"/>
    <col min="7" max="7" width="15.7109375" customWidth="1"/>
    <col min="8" max="8" width="19.28515625" customWidth="1"/>
    <col min="9" max="9" width="16.42578125" customWidth="1"/>
    <col min="10" max="10" width="17" bestFit="1" customWidth="1"/>
    <col min="11" max="11" width="19.85546875" bestFit="1" customWidth="1"/>
    <col min="165" max="165" width="7.28515625" customWidth="1"/>
    <col min="168" max="168" width="21" customWidth="1"/>
    <col min="169" max="169" width="8" customWidth="1"/>
    <col min="170" max="170" width="17" customWidth="1"/>
    <col min="171" max="171" width="15.7109375" customWidth="1"/>
    <col min="172" max="172" width="17.28515625" customWidth="1"/>
    <col min="173" max="173" width="13.28515625" customWidth="1"/>
    <col min="174" max="174" width="15.140625" bestFit="1" customWidth="1"/>
    <col min="175" max="175" width="19.7109375" bestFit="1" customWidth="1"/>
    <col min="176" max="176" width="13" customWidth="1"/>
    <col min="177" max="177" width="12.28515625" bestFit="1" customWidth="1"/>
    <col min="421" max="421" width="7.28515625" customWidth="1"/>
    <col min="424" max="424" width="21" customWidth="1"/>
    <col min="425" max="425" width="8" customWidth="1"/>
    <col min="426" max="426" width="17" customWidth="1"/>
    <col min="427" max="427" width="15.7109375" customWidth="1"/>
    <col min="428" max="428" width="17.28515625" customWidth="1"/>
    <col min="429" max="429" width="13.28515625" customWidth="1"/>
    <col min="430" max="430" width="15.140625" bestFit="1" customWidth="1"/>
    <col min="431" max="431" width="19.7109375" bestFit="1" customWidth="1"/>
    <col min="432" max="432" width="13" customWidth="1"/>
    <col min="433" max="433" width="12.28515625" bestFit="1" customWidth="1"/>
    <col min="677" max="677" width="7.28515625" customWidth="1"/>
    <col min="680" max="680" width="21" customWidth="1"/>
    <col min="681" max="681" width="8" customWidth="1"/>
    <col min="682" max="682" width="17" customWidth="1"/>
    <col min="683" max="683" width="15.7109375" customWidth="1"/>
    <col min="684" max="684" width="17.28515625" customWidth="1"/>
    <col min="685" max="685" width="13.28515625" customWidth="1"/>
    <col min="686" max="686" width="15.140625" bestFit="1" customWidth="1"/>
    <col min="687" max="687" width="19.7109375" bestFit="1" customWidth="1"/>
    <col min="688" max="688" width="13" customWidth="1"/>
    <col min="689" max="689" width="12.28515625" bestFit="1" customWidth="1"/>
    <col min="933" max="933" width="7.28515625" customWidth="1"/>
    <col min="936" max="936" width="21" customWidth="1"/>
    <col min="937" max="937" width="8" customWidth="1"/>
    <col min="938" max="938" width="17" customWidth="1"/>
    <col min="939" max="939" width="15.7109375" customWidth="1"/>
    <col min="940" max="940" width="17.28515625" customWidth="1"/>
    <col min="941" max="941" width="13.28515625" customWidth="1"/>
    <col min="942" max="942" width="15.140625" bestFit="1" customWidth="1"/>
    <col min="943" max="943" width="19.7109375" bestFit="1" customWidth="1"/>
    <col min="944" max="944" width="13" customWidth="1"/>
    <col min="945" max="945" width="12.28515625" bestFit="1" customWidth="1"/>
    <col min="1189" max="1189" width="7.28515625" customWidth="1"/>
    <col min="1192" max="1192" width="21" customWidth="1"/>
    <col min="1193" max="1193" width="8" customWidth="1"/>
    <col min="1194" max="1194" width="17" customWidth="1"/>
    <col min="1195" max="1195" width="15.7109375" customWidth="1"/>
    <col min="1196" max="1196" width="17.28515625" customWidth="1"/>
    <col min="1197" max="1197" width="13.28515625" customWidth="1"/>
    <col min="1198" max="1198" width="15.140625" bestFit="1" customWidth="1"/>
    <col min="1199" max="1199" width="19.7109375" bestFit="1" customWidth="1"/>
    <col min="1200" max="1200" width="13" customWidth="1"/>
    <col min="1201" max="1201" width="12.28515625" bestFit="1" customWidth="1"/>
    <col min="1445" max="1445" width="7.28515625" customWidth="1"/>
    <col min="1448" max="1448" width="21" customWidth="1"/>
    <col min="1449" max="1449" width="8" customWidth="1"/>
    <col min="1450" max="1450" width="17" customWidth="1"/>
    <col min="1451" max="1451" width="15.7109375" customWidth="1"/>
    <col min="1452" max="1452" width="17.28515625" customWidth="1"/>
    <col min="1453" max="1453" width="13.28515625" customWidth="1"/>
    <col min="1454" max="1454" width="15.140625" bestFit="1" customWidth="1"/>
    <col min="1455" max="1455" width="19.7109375" bestFit="1" customWidth="1"/>
    <col min="1456" max="1456" width="13" customWidth="1"/>
    <col min="1457" max="1457" width="12.28515625" bestFit="1" customWidth="1"/>
    <col min="1701" max="1701" width="7.28515625" customWidth="1"/>
    <col min="1704" max="1704" width="21" customWidth="1"/>
    <col min="1705" max="1705" width="8" customWidth="1"/>
    <col min="1706" max="1706" width="17" customWidth="1"/>
    <col min="1707" max="1707" width="15.7109375" customWidth="1"/>
    <col min="1708" max="1708" width="17.28515625" customWidth="1"/>
    <col min="1709" max="1709" width="13.28515625" customWidth="1"/>
    <col min="1710" max="1710" width="15.140625" bestFit="1" customWidth="1"/>
    <col min="1711" max="1711" width="19.7109375" bestFit="1" customWidth="1"/>
    <col min="1712" max="1712" width="13" customWidth="1"/>
    <col min="1713" max="1713" width="12.28515625" bestFit="1" customWidth="1"/>
    <col min="1957" max="1957" width="7.28515625" customWidth="1"/>
    <col min="1960" max="1960" width="21" customWidth="1"/>
    <col min="1961" max="1961" width="8" customWidth="1"/>
    <col min="1962" max="1962" width="17" customWidth="1"/>
    <col min="1963" max="1963" width="15.7109375" customWidth="1"/>
    <col min="1964" max="1964" width="17.28515625" customWidth="1"/>
    <col min="1965" max="1965" width="13.28515625" customWidth="1"/>
    <col min="1966" max="1966" width="15.140625" bestFit="1" customWidth="1"/>
    <col min="1967" max="1967" width="19.7109375" bestFit="1" customWidth="1"/>
    <col min="1968" max="1968" width="13" customWidth="1"/>
    <col min="1969" max="1969" width="12.28515625" bestFit="1" customWidth="1"/>
    <col min="2213" max="2213" width="7.28515625" customWidth="1"/>
    <col min="2216" max="2216" width="21" customWidth="1"/>
    <col min="2217" max="2217" width="8" customWidth="1"/>
    <col min="2218" max="2218" width="17" customWidth="1"/>
    <col min="2219" max="2219" width="15.7109375" customWidth="1"/>
    <col min="2220" max="2220" width="17.28515625" customWidth="1"/>
    <col min="2221" max="2221" width="13.28515625" customWidth="1"/>
    <col min="2222" max="2222" width="15.140625" bestFit="1" customWidth="1"/>
    <col min="2223" max="2223" width="19.7109375" bestFit="1" customWidth="1"/>
    <col min="2224" max="2224" width="13" customWidth="1"/>
    <col min="2225" max="2225" width="12.28515625" bestFit="1" customWidth="1"/>
    <col min="2469" max="2469" width="7.28515625" customWidth="1"/>
    <col min="2472" max="2472" width="21" customWidth="1"/>
    <col min="2473" max="2473" width="8" customWidth="1"/>
    <col min="2474" max="2474" width="17" customWidth="1"/>
    <col min="2475" max="2475" width="15.7109375" customWidth="1"/>
    <col min="2476" max="2476" width="17.28515625" customWidth="1"/>
    <col min="2477" max="2477" width="13.28515625" customWidth="1"/>
    <col min="2478" max="2478" width="15.140625" bestFit="1" customWidth="1"/>
    <col min="2479" max="2479" width="19.7109375" bestFit="1" customWidth="1"/>
    <col min="2480" max="2480" width="13" customWidth="1"/>
    <col min="2481" max="2481" width="12.28515625" bestFit="1" customWidth="1"/>
    <col min="2725" max="2725" width="7.28515625" customWidth="1"/>
    <col min="2728" max="2728" width="21" customWidth="1"/>
    <col min="2729" max="2729" width="8" customWidth="1"/>
    <col min="2730" max="2730" width="17" customWidth="1"/>
    <col min="2731" max="2731" width="15.7109375" customWidth="1"/>
    <col min="2732" max="2732" width="17.28515625" customWidth="1"/>
    <col min="2733" max="2733" width="13.28515625" customWidth="1"/>
    <col min="2734" max="2734" width="15.140625" bestFit="1" customWidth="1"/>
    <col min="2735" max="2735" width="19.7109375" bestFit="1" customWidth="1"/>
    <col min="2736" max="2736" width="13" customWidth="1"/>
    <col min="2737" max="2737" width="12.28515625" bestFit="1" customWidth="1"/>
    <col min="2981" max="2981" width="7.28515625" customWidth="1"/>
    <col min="2984" max="2984" width="21" customWidth="1"/>
    <col min="2985" max="2985" width="8" customWidth="1"/>
    <col min="2986" max="2986" width="17" customWidth="1"/>
    <col min="2987" max="2987" width="15.7109375" customWidth="1"/>
    <col min="2988" max="2988" width="17.28515625" customWidth="1"/>
    <col min="2989" max="2989" width="13.28515625" customWidth="1"/>
    <col min="2990" max="2990" width="15.140625" bestFit="1" customWidth="1"/>
    <col min="2991" max="2991" width="19.7109375" bestFit="1" customWidth="1"/>
    <col min="2992" max="2992" width="13" customWidth="1"/>
    <col min="2993" max="2993" width="12.28515625" bestFit="1" customWidth="1"/>
    <col min="3237" max="3237" width="7.28515625" customWidth="1"/>
    <col min="3240" max="3240" width="21" customWidth="1"/>
    <col min="3241" max="3241" width="8" customWidth="1"/>
    <col min="3242" max="3242" width="17" customWidth="1"/>
    <col min="3243" max="3243" width="15.7109375" customWidth="1"/>
    <col min="3244" max="3244" width="17.28515625" customWidth="1"/>
    <col min="3245" max="3245" width="13.28515625" customWidth="1"/>
    <col min="3246" max="3246" width="15.140625" bestFit="1" customWidth="1"/>
    <col min="3247" max="3247" width="19.7109375" bestFit="1" customWidth="1"/>
    <col min="3248" max="3248" width="13" customWidth="1"/>
    <col min="3249" max="3249" width="12.28515625" bestFit="1" customWidth="1"/>
    <col min="3493" max="3493" width="7.28515625" customWidth="1"/>
    <col min="3496" max="3496" width="21" customWidth="1"/>
    <col min="3497" max="3497" width="8" customWidth="1"/>
    <col min="3498" max="3498" width="17" customWidth="1"/>
    <col min="3499" max="3499" width="15.7109375" customWidth="1"/>
    <col min="3500" max="3500" width="17.28515625" customWidth="1"/>
    <col min="3501" max="3501" width="13.28515625" customWidth="1"/>
    <col min="3502" max="3502" width="15.140625" bestFit="1" customWidth="1"/>
    <col min="3503" max="3503" width="19.7109375" bestFit="1" customWidth="1"/>
    <col min="3504" max="3504" width="13" customWidth="1"/>
    <col min="3505" max="3505" width="12.28515625" bestFit="1" customWidth="1"/>
    <col min="3749" max="3749" width="7.28515625" customWidth="1"/>
    <col min="3752" max="3752" width="21" customWidth="1"/>
    <col min="3753" max="3753" width="8" customWidth="1"/>
    <col min="3754" max="3754" width="17" customWidth="1"/>
    <col min="3755" max="3755" width="15.7109375" customWidth="1"/>
    <col min="3756" max="3756" width="17.28515625" customWidth="1"/>
    <col min="3757" max="3757" width="13.28515625" customWidth="1"/>
    <col min="3758" max="3758" width="15.140625" bestFit="1" customWidth="1"/>
    <col min="3759" max="3759" width="19.7109375" bestFit="1" customWidth="1"/>
    <col min="3760" max="3760" width="13" customWidth="1"/>
    <col min="3761" max="3761" width="12.28515625" bestFit="1" customWidth="1"/>
    <col min="4005" max="4005" width="7.28515625" customWidth="1"/>
    <col min="4008" max="4008" width="21" customWidth="1"/>
    <col min="4009" max="4009" width="8" customWidth="1"/>
    <col min="4010" max="4010" width="17" customWidth="1"/>
    <col min="4011" max="4011" width="15.7109375" customWidth="1"/>
    <col min="4012" max="4012" width="17.28515625" customWidth="1"/>
    <col min="4013" max="4013" width="13.28515625" customWidth="1"/>
    <col min="4014" max="4014" width="15.140625" bestFit="1" customWidth="1"/>
    <col min="4015" max="4015" width="19.7109375" bestFit="1" customWidth="1"/>
    <col min="4016" max="4016" width="13" customWidth="1"/>
    <col min="4017" max="4017" width="12.28515625" bestFit="1" customWidth="1"/>
    <col min="4261" max="4261" width="7.28515625" customWidth="1"/>
    <col min="4264" max="4264" width="21" customWidth="1"/>
    <col min="4265" max="4265" width="8" customWidth="1"/>
    <col min="4266" max="4266" width="17" customWidth="1"/>
    <col min="4267" max="4267" width="15.7109375" customWidth="1"/>
    <col min="4268" max="4268" width="17.28515625" customWidth="1"/>
    <col min="4269" max="4269" width="13.28515625" customWidth="1"/>
    <col min="4270" max="4270" width="15.140625" bestFit="1" customWidth="1"/>
    <col min="4271" max="4271" width="19.7109375" bestFit="1" customWidth="1"/>
    <col min="4272" max="4272" width="13" customWidth="1"/>
    <col min="4273" max="4273" width="12.28515625" bestFit="1" customWidth="1"/>
    <col min="4517" max="4517" width="7.28515625" customWidth="1"/>
    <col min="4520" max="4520" width="21" customWidth="1"/>
    <col min="4521" max="4521" width="8" customWidth="1"/>
    <col min="4522" max="4522" width="17" customWidth="1"/>
    <col min="4523" max="4523" width="15.7109375" customWidth="1"/>
    <col min="4524" max="4524" width="17.28515625" customWidth="1"/>
    <col min="4525" max="4525" width="13.28515625" customWidth="1"/>
    <col min="4526" max="4526" width="15.140625" bestFit="1" customWidth="1"/>
    <col min="4527" max="4527" width="19.7109375" bestFit="1" customWidth="1"/>
    <col min="4528" max="4528" width="13" customWidth="1"/>
    <col min="4529" max="4529" width="12.28515625" bestFit="1" customWidth="1"/>
    <col min="4773" max="4773" width="7.28515625" customWidth="1"/>
    <col min="4776" max="4776" width="21" customWidth="1"/>
    <col min="4777" max="4777" width="8" customWidth="1"/>
    <col min="4778" max="4778" width="17" customWidth="1"/>
    <col min="4779" max="4779" width="15.7109375" customWidth="1"/>
    <col min="4780" max="4780" width="17.28515625" customWidth="1"/>
    <col min="4781" max="4781" width="13.28515625" customWidth="1"/>
    <col min="4782" max="4782" width="15.140625" bestFit="1" customWidth="1"/>
    <col min="4783" max="4783" width="19.7109375" bestFit="1" customWidth="1"/>
    <col min="4784" max="4784" width="13" customWidth="1"/>
    <col min="4785" max="4785" width="12.28515625" bestFit="1" customWidth="1"/>
    <col min="5029" max="5029" width="7.28515625" customWidth="1"/>
    <col min="5032" max="5032" width="21" customWidth="1"/>
    <col min="5033" max="5033" width="8" customWidth="1"/>
    <col min="5034" max="5034" width="17" customWidth="1"/>
    <col min="5035" max="5035" width="15.7109375" customWidth="1"/>
    <col min="5036" max="5036" width="17.28515625" customWidth="1"/>
    <col min="5037" max="5037" width="13.28515625" customWidth="1"/>
    <col min="5038" max="5038" width="15.140625" bestFit="1" customWidth="1"/>
    <col min="5039" max="5039" width="19.7109375" bestFit="1" customWidth="1"/>
    <col min="5040" max="5040" width="13" customWidth="1"/>
    <col min="5041" max="5041" width="12.28515625" bestFit="1" customWidth="1"/>
    <col min="5285" max="5285" width="7.28515625" customWidth="1"/>
    <col min="5288" max="5288" width="21" customWidth="1"/>
    <col min="5289" max="5289" width="8" customWidth="1"/>
    <col min="5290" max="5290" width="17" customWidth="1"/>
    <col min="5291" max="5291" width="15.7109375" customWidth="1"/>
    <col min="5292" max="5292" width="17.28515625" customWidth="1"/>
    <col min="5293" max="5293" width="13.28515625" customWidth="1"/>
    <col min="5294" max="5294" width="15.140625" bestFit="1" customWidth="1"/>
    <col min="5295" max="5295" width="19.7109375" bestFit="1" customWidth="1"/>
    <col min="5296" max="5296" width="13" customWidth="1"/>
    <col min="5297" max="5297" width="12.28515625" bestFit="1" customWidth="1"/>
    <col min="5541" max="5541" width="7.28515625" customWidth="1"/>
    <col min="5544" max="5544" width="21" customWidth="1"/>
    <col min="5545" max="5545" width="8" customWidth="1"/>
    <col min="5546" max="5546" width="17" customWidth="1"/>
    <col min="5547" max="5547" width="15.7109375" customWidth="1"/>
    <col min="5548" max="5548" width="17.28515625" customWidth="1"/>
    <col min="5549" max="5549" width="13.28515625" customWidth="1"/>
    <col min="5550" max="5550" width="15.140625" bestFit="1" customWidth="1"/>
    <col min="5551" max="5551" width="19.7109375" bestFit="1" customWidth="1"/>
    <col min="5552" max="5552" width="13" customWidth="1"/>
    <col min="5553" max="5553" width="12.28515625" bestFit="1" customWidth="1"/>
    <col min="5797" max="5797" width="7.28515625" customWidth="1"/>
    <col min="5800" max="5800" width="21" customWidth="1"/>
    <col min="5801" max="5801" width="8" customWidth="1"/>
    <col min="5802" max="5802" width="17" customWidth="1"/>
    <col min="5803" max="5803" width="15.7109375" customWidth="1"/>
    <col min="5804" max="5804" width="17.28515625" customWidth="1"/>
    <col min="5805" max="5805" width="13.28515625" customWidth="1"/>
    <col min="5806" max="5806" width="15.140625" bestFit="1" customWidth="1"/>
    <col min="5807" max="5807" width="19.7109375" bestFit="1" customWidth="1"/>
    <col min="5808" max="5808" width="13" customWidth="1"/>
    <col min="5809" max="5809" width="12.28515625" bestFit="1" customWidth="1"/>
    <col min="6053" max="6053" width="7.28515625" customWidth="1"/>
    <col min="6056" max="6056" width="21" customWidth="1"/>
    <col min="6057" max="6057" width="8" customWidth="1"/>
    <col min="6058" max="6058" width="17" customWidth="1"/>
    <col min="6059" max="6059" width="15.7109375" customWidth="1"/>
    <col min="6060" max="6060" width="17.28515625" customWidth="1"/>
    <col min="6061" max="6061" width="13.28515625" customWidth="1"/>
    <col min="6062" max="6062" width="15.140625" bestFit="1" customWidth="1"/>
    <col min="6063" max="6063" width="19.7109375" bestFit="1" customWidth="1"/>
    <col min="6064" max="6064" width="13" customWidth="1"/>
    <col min="6065" max="6065" width="12.28515625" bestFit="1" customWidth="1"/>
    <col min="6309" max="6309" width="7.28515625" customWidth="1"/>
    <col min="6312" max="6312" width="21" customWidth="1"/>
    <col min="6313" max="6313" width="8" customWidth="1"/>
    <col min="6314" max="6314" width="17" customWidth="1"/>
    <col min="6315" max="6315" width="15.7109375" customWidth="1"/>
    <col min="6316" max="6316" width="17.28515625" customWidth="1"/>
    <col min="6317" max="6317" width="13.28515625" customWidth="1"/>
    <col min="6318" max="6318" width="15.140625" bestFit="1" customWidth="1"/>
    <col min="6319" max="6319" width="19.7109375" bestFit="1" customWidth="1"/>
    <col min="6320" max="6320" width="13" customWidth="1"/>
    <col min="6321" max="6321" width="12.28515625" bestFit="1" customWidth="1"/>
    <col min="6565" max="6565" width="7.28515625" customWidth="1"/>
    <col min="6568" max="6568" width="21" customWidth="1"/>
    <col min="6569" max="6569" width="8" customWidth="1"/>
    <col min="6570" max="6570" width="17" customWidth="1"/>
    <col min="6571" max="6571" width="15.7109375" customWidth="1"/>
    <col min="6572" max="6572" width="17.28515625" customWidth="1"/>
    <col min="6573" max="6573" width="13.28515625" customWidth="1"/>
    <col min="6574" max="6574" width="15.140625" bestFit="1" customWidth="1"/>
    <col min="6575" max="6575" width="19.7109375" bestFit="1" customWidth="1"/>
    <col min="6576" max="6576" width="13" customWidth="1"/>
    <col min="6577" max="6577" width="12.28515625" bestFit="1" customWidth="1"/>
    <col min="6821" max="6821" width="7.28515625" customWidth="1"/>
    <col min="6824" max="6824" width="21" customWidth="1"/>
    <col min="6825" max="6825" width="8" customWidth="1"/>
    <col min="6826" max="6826" width="17" customWidth="1"/>
    <col min="6827" max="6827" width="15.7109375" customWidth="1"/>
    <col min="6828" max="6828" width="17.28515625" customWidth="1"/>
    <col min="6829" max="6829" width="13.28515625" customWidth="1"/>
    <col min="6830" max="6830" width="15.140625" bestFit="1" customWidth="1"/>
    <col min="6831" max="6831" width="19.7109375" bestFit="1" customWidth="1"/>
    <col min="6832" max="6832" width="13" customWidth="1"/>
    <col min="6833" max="6833" width="12.28515625" bestFit="1" customWidth="1"/>
    <col min="7077" max="7077" width="7.28515625" customWidth="1"/>
    <col min="7080" max="7080" width="21" customWidth="1"/>
    <col min="7081" max="7081" width="8" customWidth="1"/>
    <col min="7082" max="7082" width="17" customWidth="1"/>
    <col min="7083" max="7083" width="15.7109375" customWidth="1"/>
    <col min="7084" max="7084" width="17.28515625" customWidth="1"/>
    <col min="7085" max="7085" width="13.28515625" customWidth="1"/>
    <col min="7086" max="7086" width="15.140625" bestFit="1" customWidth="1"/>
    <col min="7087" max="7087" width="19.7109375" bestFit="1" customWidth="1"/>
    <col min="7088" max="7088" width="13" customWidth="1"/>
    <col min="7089" max="7089" width="12.28515625" bestFit="1" customWidth="1"/>
    <col min="7333" max="7333" width="7.28515625" customWidth="1"/>
    <col min="7336" max="7336" width="21" customWidth="1"/>
    <col min="7337" max="7337" width="8" customWidth="1"/>
    <col min="7338" max="7338" width="17" customWidth="1"/>
    <col min="7339" max="7339" width="15.7109375" customWidth="1"/>
    <col min="7340" max="7340" width="17.28515625" customWidth="1"/>
    <col min="7341" max="7341" width="13.28515625" customWidth="1"/>
    <col min="7342" max="7342" width="15.140625" bestFit="1" customWidth="1"/>
    <col min="7343" max="7343" width="19.7109375" bestFit="1" customWidth="1"/>
    <col min="7344" max="7344" width="13" customWidth="1"/>
    <col min="7345" max="7345" width="12.28515625" bestFit="1" customWidth="1"/>
    <col min="7589" max="7589" width="7.28515625" customWidth="1"/>
    <col min="7592" max="7592" width="21" customWidth="1"/>
    <col min="7593" max="7593" width="8" customWidth="1"/>
    <col min="7594" max="7594" width="17" customWidth="1"/>
    <col min="7595" max="7595" width="15.7109375" customWidth="1"/>
    <col min="7596" max="7596" width="17.28515625" customWidth="1"/>
    <col min="7597" max="7597" width="13.28515625" customWidth="1"/>
    <col min="7598" max="7598" width="15.140625" bestFit="1" customWidth="1"/>
    <col min="7599" max="7599" width="19.7109375" bestFit="1" customWidth="1"/>
    <col min="7600" max="7600" width="13" customWidth="1"/>
    <col min="7601" max="7601" width="12.28515625" bestFit="1" customWidth="1"/>
    <col min="7845" max="7845" width="7.28515625" customWidth="1"/>
    <col min="7848" max="7848" width="21" customWidth="1"/>
    <col min="7849" max="7849" width="8" customWidth="1"/>
    <col min="7850" max="7850" width="17" customWidth="1"/>
    <col min="7851" max="7851" width="15.7109375" customWidth="1"/>
    <col min="7852" max="7852" width="17.28515625" customWidth="1"/>
    <col min="7853" max="7853" width="13.28515625" customWidth="1"/>
    <col min="7854" max="7854" width="15.140625" bestFit="1" customWidth="1"/>
    <col min="7855" max="7855" width="19.7109375" bestFit="1" customWidth="1"/>
    <col min="7856" max="7856" width="13" customWidth="1"/>
    <col min="7857" max="7857" width="12.28515625" bestFit="1" customWidth="1"/>
    <col min="8101" max="8101" width="7.28515625" customWidth="1"/>
    <col min="8104" max="8104" width="21" customWidth="1"/>
    <col min="8105" max="8105" width="8" customWidth="1"/>
    <col min="8106" max="8106" width="17" customWidth="1"/>
    <col min="8107" max="8107" width="15.7109375" customWidth="1"/>
    <col min="8108" max="8108" width="17.28515625" customWidth="1"/>
    <col min="8109" max="8109" width="13.28515625" customWidth="1"/>
    <col min="8110" max="8110" width="15.140625" bestFit="1" customWidth="1"/>
    <col min="8111" max="8111" width="19.7109375" bestFit="1" customWidth="1"/>
    <col min="8112" max="8112" width="13" customWidth="1"/>
    <col min="8113" max="8113" width="12.28515625" bestFit="1" customWidth="1"/>
    <col min="8357" max="8357" width="7.28515625" customWidth="1"/>
    <col min="8360" max="8360" width="21" customWidth="1"/>
    <col min="8361" max="8361" width="8" customWidth="1"/>
    <col min="8362" max="8362" width="17" customWidth="1"/>
    <col min="8363" max="8363" width="15.7109375" customWidth="1"/>
    <col min="8364" max="8364" width="17.28515625" customWidth="1"/>
    <col min="8365" max="8365" width="13.28515625" customWidth="1"/>
    <col min="8366" max="8366" width="15.140625" bestFit="1" customWidth="1"/>
    <col min="8367" max="8367" width="19.7109375" bestFit="1" customWidth="1"/>
    <col min="8368" max="8368" width="13" customWidth="1"/>
    <col min="8369" max="8369" width="12.28515625" bestFit="1" customWidth="1"/>
    <col min="8613" max="8613" width="7.28515625" customWidth="1"/>
    <col min="8616" max="8616" width="21" customWidth="1"/>
    <col min="8617" max="8617" width="8" customWidth="1"/>
    <col min="8618" max="8618" width="17" customWidth="1"/>
    <col min="8619" max="8619" width="15.7109375" customWidth="1"/>
    <col min="8620" max="8620" width="17.28515625" customWidth="1"/>
    <col min="8621" max="8621" width="13.28515625" customWidth="1"/>
    <col min="8622" max="8622" width="15.140625" bestFit="1" customWidth="1"/>
    <col min="8623" max="8623" width="19.7109375" bestFit="1" customWidth="1"/>
    <col min="8624" max="8624" width="13" customWidth="1"/>
    <col min="8625" max="8625" width="12.28515625" bestFit="1" customWidth="1"/>
    <col min="8869" max="8869" width="7.28515625" customWidth="1"/>
    <col min="8872" max="8872" width="21" customWidth="1"/>
    <col min="8873" max="8873" width="8" customWidth="1"/>
    <col min="8874" max="8874" width="17" customWidth="1"/>
    <col min="8875" max="8875" width="15.7109375" customWidth="1"/>
    <col min="8876" max="8876" width="17.28515625" customWidth="1"/>
    <col min="8877" max="8877" width="13.28515625" customWidth="1"/>
    <col min="8878" max="8878" width="15.140625" bestFit="1" customWidth="1"/>
    <col min="8879" max="8879" width="19.7109375" bestFit="1" customWidth="1"/>
    <col min="8880" max="8880" width="13" customWidth="1"/>
    <col min="8881" max="8881" width="12.28515625" bestFit="1" customWidth="1"/>
    <col min="9125" max="9125" width="7.28515625" customWidth="1"/>
    <col min="9128" max="9128" width="21" customWidth="1"/>
    <col min="9129" max="9129" width="8" customWidth="1"/>
    <col min="9130" max="9130" width="17" customWidth="1"/>
    <col min="9131" max="9131" width="15.7109375" customWidth="1"/>
    <col min="9132" max="9132" width="17.28515625" customWidth="1"/>
    <col min="9133" max="9133" width="13.28515625" customWidth="1"/>
    <col min="9134" max="9134" width="15.140625" bestFit="1" customWidth="1"/>
    <col min="9135" max="9135" width="19.7109375" bestFit="1" customWidth="1"/>
    <col min="9136" max="9136" width="13" customWidth="1"/>
    <col min="9137" max="9137" width="12.28515625" bestFit="1" customWidth="1"/>
    <col min="9381" max="9381" width="7.28515625" customWidth="1"/>
    <col min="9384" max="9384" width="21" customWidth="1"/>
    <col min="9385" max="9385" width="8" customWidth="1"/>
    <col min="9386" max="9386" width="17" customWidth="1"/>
    <col min="9387" max="9387" width="15.7109375" customWidth="1"/>
    <col min="9388" max="9388" width="17.28515625" customWidth="1"/>
    <col min="9389" max="9389" width="13.28515625" customWidth="1"/>
    <col min="9390" max="9390" width="15.140625" bestFit="1" customWidth="1"/>
    <col min="9391" max="9391" width="19.7109375" bestFit="1" customWidth="1"/>
    <col min="9392" max="9392" width="13" customWidth="1"/>
    <col min="9393" max="9393" width="12.28515625" bestFit="1" customWidth="1"/>
    <col min="9637" max="9637" width="7.28515625" customWidth="1"/>
    <col min="9640" max="9640" width="21" customWidth="1"/>
    <col min="9641" max="9641" width="8" customWidth="1"/>
    <col min="9642" max="9642" width="17" customWidth="1"/>
    <col min="9643" max="9643" width="15.7109375" customWidth="1"/>
    <col min="9644" max="9644" width="17.28515625" customWidth="1"/>
    <col min="9645" max="9645" width="13.28515625" customWidth="1"/>
    <col min="9646" max="9646" width="15.140625" bestFit="1" customWidth="1"/>
    <col min="9647" max="9647" width="19.7109375" bestFit="1" customWidth="1"/>
    <col min="9648" max="9648" width="13" customWidth="1"/>
    <col min="9649" max="9649" width="12.28515625" bestFit="1" customWidth="1"/>
    <col min="9893" max="9893" width="7.28515625" customWidth="1"/>
    <col min="9896" max="9896" width="21" customWidth="1"/>
    <col min="9897" max="9897" width="8" customWidth="1"/>
    <col min="9898" max="9898" width="17" customWidth="1"/>
    <col min="9899" max="9899" width="15.7109375" customWidth="1"/>
    <col min="9900" max="9900" width="17.28515625" customWidth="1"/>
    <col min="9901" max="9901" width="13.28515625" customWidth="1"/>
    <col min="9902" max="9902" width="15.140625" bestFit="1" customWidth="1"/>
    <col min="9903" max="9903" width="19.7109375" bestFit="1" customWidth="1"/>
    <col min="9904" max="9904" width="13" customWidth="1"/>
    <col min="9905" max="9905" width="12.28515625" bestFit="1" customWidth="1"/>
    <col min="10149" max="10149" width="7.28515625" customWidth="1"/>
    <col min="10152" max="10152" width="21" customWidth="1"/>
    <col min="10153" max="10153" width="8" customWidth="1"/>
    <col min="10154" max="10154" width="17" customWidth="1"/>
    <col min="10155" max="10155" width="15.7109375" customWidth="1"/>
    <col min="10156" max="10156" width="17.28515625" customWidth="1"/>
    <col min="10157" max="10157" width="13.28515625" customWidth="1"/>
    <col min="10158" max="10158" width="15.140625" bestFit="1" customWidth="1"/>
    <col min="10159" max="10159" width="19.7109375" bestFit="1" customWidth="1"/>
    <col min="10160" max="10160" width="13" customWidth="1"/>
    <col min="10161" max="10161" width="12.28515625" bestFit="1" customWidth="1"/>
    <col min="10405" max="10405" width="7.28515625" customWidth="1"/>
    <col min="10408" max="10408" width="21" customWidth="1"/>
    <col min="10409" max="10409" width="8" customWidth="1"/>
    <col min="10410" max="10410" width="17" customWidth="1"/>
    <col min="10411" max="10411" width="15.7109375" customWidth="1"/>
    <col min="10412" max="10412" width="17.28515625" customWidth="1"/>
    <col min="10413" max="10413" width="13.28515625" customWidth="1"/>
    <col min="10414" max="10414" width="15.140625" bestFit="1" customWidth="1"/>
    <col min="10415" max="10415" width="19.7109375" bestFit="1" customWidth="1"/>
    <col min="10416" max="10416" width="13" customWidth="1"/>
    <col min="10417" max="10417" width="12.28515625" bestFit="1" customWidth="1"/>
    <col min="10661" max="10661" width="7.28515625" customWidth="1"/>
    <col min="10664" max="10664" width="21" customWidth="1"/>
    <col min="10665" max="10665" width="8" customWidth="1"/>
    <col min="10666" max="10666" width="17" customWidth="1"/>
    <col min="10667" max="10667" width="15.7109375" customWidth="1"/>
    <col min="10668" max="10668" width="17.28515625" customWidth="1"/>
    <col min="10669" max="10669" width="13.28515625" customWidth="1"/>
    <col min="10670" max="10670" width="15.140625" bestFit="1" customWidth="1"/>
    <col min="10671" max="10671" width="19.7109375" bestFit="1" customWidth="1"/>
    <col min="10672" max="10672" width="13" customWidth="1"/>
    <col min="10673" max="10673" width="12.28515625" bestFit="1" customWidth="1"/>
    <col min="10917" max="10917" width="7.28515625" customWidth="1"/>
    <col min="10920" max="10920" width="21" customWidth="1"/>
    <col min="10921" max="10921" width="8" customWidth="1"/>
    <col min="10922" max="10922" width="17" customWidth="1"/>
    <col min="10923" max="10923" width="15.7109375" customWidth="1"/>
    <col min="10924" max="10924" width="17.28515625" customWidth="1"/>
    <col min="10925" max="10925" width="13.28515625" customWidth="1"/>
    <col min="10926" max="10926" width="15.140625" bestFit="1" customWidth="1"/>
    <col min="10927" max="10927" width="19.7109375" bestFit="1" customWidth="1"/>
    <col min="10928" max="10928" width="13" customWidth="1"/>
    <col min="10929" max="10929" width="12.28515625" bestFit="1" customWidth="1"/>
    <col min="11173" max="11173" width="7.28515625" customWidth="1"/>
    <col min="11176" max="11176" width="21" customWidth="1"/>
    <col min="11177" max="11177" width="8" customWidth="1"/>
    <col min="11178" max="11178" width="17" customWidth="1"/>
    <col min="11179" max="11179" width="15.7109375" customWidth="1"/>
    <col min="11180" max="11180" width="17.28515625" customWidth="1"/>
    <col min="11181" max="11181" width="13.28515625" customWidth="1"/>
    <col min="11182" max="11182" width="15.140625" bestFit="1" customWidth="1"/>
    <col min="11183" max="11183" width="19.7109375" bestFit="1" customWidth="1"/>
    <col min="11184" max="11184" width="13" customWidth="1"/>
    <col min="11185" max="11185" width="12.28515625" bestFit="1" customWidth="1"/>
    <col min="11429" max="11429" width="7.28515625" customWidth="1"/>
    <col min="11432" max="11432" width="21" customWidth="1"/>
    <col min="11433" max="11433" width="8" customWidth="1"/>
    <col min="11434" max="11434" width="17" customWidth="1"/>
    <col min="11435" max="11435" width="15.7109375" customWidth="1"/>
    <col min="11436" max="11436" width="17.28515625" customWidth="1"/>
    <col min="11437" max="11437" width="13.28515625" customWidth="1"/>
    <col min="11438" max="11438" width="15.140625" bestFit="1" customWidth="1"/>
    <col min="11439" max="11439" width="19.7109375" bestFit="1" customWidth="1"/>
    <col min="11440" max="11440" width="13" customWidth="1"/>
    <col min="11441" max="11441" width="12.28515625" bestFit="1" customWidth="1"/>
    <col min="11685" max="11685" width="7.28515625" customWidth="1"/>
    <col min="11688" max="11688" width="21" customWidth="1"/>
    <col min="11689" max="11689" width="8" customWidth="1"/>
    <col min="11690" max="11690" width="17" customWidth="1"/>
    <col min="11691" max="11691" width="15.7109375" customWidth="1"/>
    <col min="11692" max="11692" width="17.28515625" customWidth="1"/>
    <col min="11693" max="11693" width="13.28515625" customWidth="1"/>
    <col min="11694" max="11694" width="15.140625" bestFit="1" customWidth="1"/>
    <col min="11695" max="11695" width="19.7109375" bestFit="1" customWidth="1"/>
    <col min="11696" max="11696" width="13" customWidth="1"/>
    <col min="11697" max="11697" width="12.28515625" bestFit="1" customWidth="1"/>
    <col min="11941" max="11941" width="7.28515625" customWidth="1"/>
    <col min="11944" max="11944" width="21" customWidth="1"/>
    <col min="11945" max="11945" width="8" customWidth="1"/>
    <col min="11946" max="11946" width="17" customWidth="1"/>
    <col min="11947" max="11947" width="15.7109375" customWidth="1"/>
    <col min="11948" max="11948" width="17.28515625" customWidth="1"/>
    <col min="11949" max="11949" width="13.28515625" customWidth="1"/>
    <col min="11950" max="11950" width="15.140625" bestFit="1" customWidth="1"/>
    <col min="11951" max="11951" width="19.7109375" bestFit="1" customWidth="1"/>
    <col min="11952" max="11952" width="13" customWidth="1"/>
    <col min="11953" max="11953" width="12.28515625" bestFit="1" customWidth="1"/>
    <col min="12197" max="12197" width="7.28515625" customWidth="1"/>
    <col min="12200" max="12200" width="21" customWidth="1"/>
    <col min="12201" max="12201" width="8" customWidth="1"/>
    <col min="12202" max="12202" width="17" customWidth="1"/>
    <col min="12203" max="12203" width="15.7109375" customWidth="1"/>
    <col min="12204" max="12204" width="17.28515625" customWidth="1"/>
    <col min="12205" max="12205" width="13.28515625" customWidth="1"/>
    <col min="12206" max="12206" width="15.140625" bestFit="1" customWidth="1"/>
    <col min="12207" max="12207" width="19.7109375" bestFit="1" customWidth="1"/>
    <col min="12208" max="12208" width="13" customWidth="1"/>
    <col min="12209" max="12209" width="12.28515625" bestFit="1" customWidth="1"/>
    <col min="12453" max="12453" width="7.28515625" customWidth="1"/>
    <col min="12456" max="12456" width="21" customWidth="1"/>
    <col min="12457" max="12457" width="8" customWidth="1"/>
    <col min="12458" max="12458" width="17" customWidth="1"/>
    <col min="12459" max="12459" width="15.7109375" customWidth="1"/>
    <col min="12460" max="12460" width="17.28515625" customWidth="1"/>
    <col min="12461" max="12461" width="13.28515625" customWidth="1"/>
    <col min="12462" max="12462" width="15.140625" bestFit="1" customWidth="1"/>
    <col min="12463" max="12463" width="19.7109375" bestFit="1" customWidth="1"/>
    <col min="12464" max="12464" width="13" customWidth="1"/>
    <col min="12465" max="12465" width="12.28515625" bestFit="1" customWidth="1"/>
    <col min="12709" max="12709" width="7.28515625" customWidth="1"/>
    <col min="12712" max="12712" width="21" customWidth="1"/>
    <col min="12713" max="12713" width="8" customWidth="1"/>
    <col min="12714" max="12714" width="17" customWidth="1"/>
    <col min="12715" max="12715" width="15.7109375" customWidth="1"/>
    <col min="12716" max="12716" width="17.28515625" customWidth="1"/>
    <col min="12717" max="12717" width="13.28515625" customWidth="1"/>
    <col min="12718" max="12718" width="15.140625" bestFit="1" customWidth="1"/>
    <col min="12719" max="12719" width="19.7109375" bestFit="1" customWidth="1"/>
    <col min="12720" max="12720" width="13" customWidth="1"/>
    <col min="12721" max="12721" width="12.28515625" bestFit="1" customWidth="1"/>
    <col min="12965" max="12965" width="7.28515625" customWidth="1"/>
    <col min="12968" max="12968" width="21" customWidth="1"/>
    <col min="12969" max="12969" width="8" customWidth="1"/>
    <col min="12970" max="12970" width="17" customWidth="1"/>
    <col min="12971" max="12971" width="15.7109375" customWidth="1"/>
    <col min="12972" max="12972" width="17.28515625" customWidth="1"/>
    <col min="12973" max="12973" width="13.28515625" customWidth="1"/>
    <col min="12974" max="12974" width="15.140625" bestFit="1" customWidth="1"/>
    <col min="12975" max="12975" width="19.7109375" bestFit="1" customWidth="1"/>
    <col min="12976" max="12976" width="13" customWidth="1"/>
    <col min="12977" max="12977" width="12.28515625" bestFit="1" customWidth="1"/>
    <col min="13221" max="13221" width="7.28515625" customWidth="1"/>
    <col min="13224" max="13224" width="21" customWidth="1"/>
    <col min="13225" max="13225" width="8" customWidth="1"/>
    <col min="13226" max="13226" width="17" customWidth="1"/>
    <col min="13227" max="13227" width="15.7109375" customWidth="1"/>
    <col min="13228" max="13228" width="17.28515625" customWidth="1"/>
    <col min="13229" max="13229" width="13.28515625" customWidth="1"/>
    <col min="13230" max="13230" width="15.140625" bestFit="1" customWidth="1"/>
    <col min="13231" max="13231" width="19.7109375" bestFit="1" customWidth="1"/>
    <col min="13232" max="13232" width="13" customWidth="1"/>
    <col min="13233" max="13233" width="12.28515625" bestFit="1" customWidth="1"/>
    <col min="13477" max="13477" width="7.28515625" customWidth="1"/>
    <col min="13480" max="13480" width="21" customWidth="1"/>
    <col min="13481" max="13481" width="8" customWidth="1"/>
    <col min="13482" max="13482" width="17" customWidth="1"/>
    <col min="13483" max="13483" width="15.7109375" customWidth="1"/>
    <col min="13484" max="13484" width="17.28515625" customWidth="1"/>
    <col min="13485" max="13485" width="13.28515625" customWidth="1"/>
    <col min="13486" max="13486" width="15.140625" bestFit="1" customWidth="1"/>
    <col min="13487" max="13487" width="19.7109375" bestFit="1" customWidth="1"/>
    <col min="13488" max="13488" width="13" customWidth="1"/>
    <col min="13489" max="13489" width="12.28515625" bestFit="1" customWidth="1"/>
    <col min="13733" max="13733" width="7.28515625" customWidth="1"/>
    <col min="13736" max="13736" width="21" customWidth="1"/>
    <col min="13737" max="13737" width="8" customWidth="1"/>
    <col min="13738" max="13738" width="17" customWidth="1"/>
    <col min="13739" max="13739" width="15.7109375" customWidth="1"/>
    <col min="13740" max="13740" width="17.28515625" customWidth="1"/>
    <col min="13741" max="13741" width="13.28515625" customWidth="1"/>
    <col min="13742" max="13742" width="15.140625" bestFit="1" customWidth="1"/>
    <col min="13743" max="13743" width="19.7109375" bestFit="1" customWidth="1"/>
    <col min="13744" max="13744" width="13" customWidth="1"/>
    <col min="13745" max="13745" width="12.28515625" bestFit="1" customWidth="1"/>
    <col min="13989" max="13989" width="7.28515625" customWidth="1"/>
    <col min="13992" max="13992" width="21" customWidth="1"/>
    <col min="13993" max="13993" width="8" customWidth="1"/>
    <col min="13994" max="13994" width="17" customWidth="1"/>
    <col min="13995" max="13995" width="15.7109375" customWidth="1"/>
    <col min="13996" max="13996" width="17.28515625" customWidth="1"/>
    <col min="13997" max="13997" width="13.28515625" customWidth="1"/>
    <col min="13998" max="13998" width="15.140625" bestFit="1" customWidth="1"/>
    <col min="13999" max="13999" width="19.7109375" bestFit="1" customWidth="1"/>
    <col min="14000" max="14000" width="13" customWidth="1"/>
    <col min="14001" max="14001" width="12.28515625" bestFit="1" customWidth="1"/>
    <col min="14245" max="14245" width="7.28515625" customWidth="1"/>
    <col min="14248" max="14248" width="21" customWidth="1"/>
    <col min="14249" max="14249" width="8" customWidth="1"/>
    <col min="14250" max="14250" width="17" customWidth="1"/>
    <col min="14251" max="14251" width="15.7109375" customWidth="1"/>
    <col min="14252" max="14252" width="17.28515625" customWidth="1"/>
    <col min="14253" max="14253" width="13.28515625" customWidth="1"/>
    <col min="14254" max="14254" width="15.140625" bestFit="1" customWidth="1"/>
    <col min="14255" max="14255" width="19.7109375" bestFit="1" customWidth="1"/>
    <col min="14256" max="14256" width="13" customWidth="1"/>
    <col min="14257" max="14257" width="12.28515625" bestFit="1" customWidth="1"/>
    <col min="14501" max="14501" width="7.28515625" customWidth="1"/>
    <col min="14504" max="14504" width="21" customWidth="1"/>
    <col min="14505" max="14505" width="8" customWidth="1"/>
    <col min="14506" max="14506" width="17" customWidth="1"/>
    <col min="14507" max="14507" width="15.7109375" customWidth="1"/>
    <col min="14508" max="14508" width="17.28515625" customWidth="1"/>
    <col min="14509" max="14509" width="13.28515625" customWidth="1"/>
    <col min="14510" max="14510" width="15.140625" bestFit="1" customWidth="1"/>
    <col min="14511" max="14511" width="19.7109375" bestFit="1" customWidth="1"/>
    <col min="14512" max="14512" width="13" customWidth="1"/>
    <col min="14513" max="14513" width="12.28515625" bestFit="1" customWidth="1"/>
    <col min="14757" max="14757" width="7.28515625" customWidth="1"/>
    <col min="14760" max="14760" width="21" customWidth="1"/>
    <col min="14761" max="14761" width="8" customWidth="1"/>
    <col min="14762" max="14762" width="17" customWidth="1"/>
    <col min="14763" max="14763" width="15.7109375" customWidth="1"/>
    <col min="14764" max="14764" width="17.28515625" customWidth="1"/>
    <col min="14765" max="14765" width="13.28515625" customWidth="1"/>
    <col min="14766" max="14766" width="15.140625" bestFit="1" customWidth="1"/>
    <col min="14767" max="14767" width="19.7109375" bestFit="1" customWidth="1"/>
    <col min="14768" max="14768" width="13" customWidth="1"/>
    <col min="14769" max="14769" width="12.28515625" bestFit="1" customWidth="1"/>
    <col min="15013" max="15013" width="7.28515625" customWidth="1"/>
    <col min="15016" max="15016" width="21" customWidth="1"/>
    <col min="15017" max="15017" width="8" customWidth="1"/>
    <col min="15018" max="15018" width="17" customWidth="1"/>
    <col min="15019" max="15019" width="15.7109375" customWidth="1"/>
    <col min="15020" max="15020" width="17.28515625" customWidth="1"/>
    <col min="15021" max="15021" width="13.28515625" customWidth="1"/>
    <col min="15022" max="15022" width="15.140625" bestFit="1" customWidth="1"/>
    <col min="15023" max="15023" width="19.7109375" bestFit="1" customWidth="1"/>
    <col min="15024" max="15024" width="13" customWidth="1"/>
    <col min="15025" max="15025" width="12.28515625" bestFit="1" customWidth="1"/>
    <col min="15269" max="15269" width="7.28515625" customWidth="1"/>
    <col min="15272" max="15272" width="21" customWidth="1"/>
    <col min="15273" max="15273" width="8" customWidth="1"/>
    <col min="15274" max="15274" width="17" customWidth="1"/>
    <col min="15275" max="15275" width="15.7109375" customWidth="1"/>
    <col min="15276" max="15276" width="17.28515625" customWidth="1"/>
    <col min="15277" max="15277" width="13.28515625" customWidth="1"/>
    <col min="15278" max="15278" width="15.140625" bestFit="1" customWidth="1"/>
    <col min="15279" max="15279" width="19.7109375" bestFit="1" customWidth="1"/>
    <col min="15280" max="15280" width="13" customWidth="1"/>
    <col min="15281" max="15281" width="12.28515625" bestFit="1" customWidth="1"/>
    <col min="15525" max="15525" width="7.28515625" customWidth="1"/>
    <col min="15528" max="15528" width="21" customWidth="1"/>
    <col min="15529" max="15529" width="8" customWidth="1"/>
    <col min="15530" max="15530" width="17" customWidth="1"/>
    <col min="15531" max="15531" width="15.7109375" customWidth="1"/>
    <col min="15532" max="15532" width="17.28515625" customWidth="1"/>
    <col min="15533" max="15533" width="13.28515625" customWidth="1"/>
    <col min="15534" max="15534" width="15.140625" bestFit="1" customWidth="1"/>
    <col min="15535" max="15535" width="19.7109375" bestFit="1" customWidth="1"/>
    <col min="15536" max="15536" width="13" customWidth="1"/>
    <col min="15537" max="15537" width="12.28515625" bestFit="1" customWidth="1"/>
    <col min="15781" max="15781" width="7.28515625" customWidth="1"/>
    <col min="15784" max="15784" width="21" customWidth="1"/>
    <col min="15785" max="15785" width="8" customWidth="1"/>
    <col min="15786" max="15786" width="17" customWidth="1"/>
    <col min="15787" max="15787" width="15.7109375" customWidth="1"/>
    <col min="15788" max="15788" width="17.28515625" customWidth="1"/>
    <col min="15789" max="15789" width="13.28515625" customWidth="1"/>
    <col min="15790" max="15790" width="15.140625" bestFit="1" customWidth="1"/>
    <col min="15791" max="15791" width="19.7109375" bestFit="1" customWidth="1"/>
    <col min="15792" max="15792" width="13" customWidth="1"/>
    <col min="15793" max="15793" width="12.28515625" bestFit="1" customWidth="1"/>
    <col min="16037" max="16037" width="7.28515625" customWidth="1"/>
    <col min="16040" max="16040" width="21" customWidth="1"/>
    <col min="16041" max="16041" width="8" customWidth="1"/>
    <col min="16042" max="16042" width="17" customWidth="1"/>
    <col min="16043" max="16043" width="15.7109375" customWidth="1"/>
    <col min="16044" max="16044" width="17.28515625" customWidth="1"/>
    <col min="16045" max="16045" width="13.28515625" customWidth="1"/>
    <col min="16046" max="16046" width="15.140625" bestFit="1" customWidth="1"/>
    <col min="16047" max="16047" width="19.7109375" bestFit="1" customWidth="1"/>
    <col min="16048" max="16048" width="13" customWidth="1"/>
    <col min="16049" max="16049" width="12.28515625" bestFit="1" customWidth="1"/>
  </cols>
  <sheetData>
    <row r="1" spans="1:11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A2" s="2"/>
      <c r="B2" s="2"/>
      <c r="C2" s="2"/>
      <c r="D2" s="2"/>
      <c r="E2" s="3">
        <v>1634</v>
      </c>
      <c r="F2" s="4">
        <v>13811153</v>
      </c>
      <c r="G2" s="4">
        <v>6324837</v>
      </c>
      <c r="H2" s="4">
        <v>639625</v>
      </c>
      <c r="I2" s="4">
        <v>1855000</v>
      </c>
      <c r="J2" s="4">
        <v>5032147</v>
      </c>
      <c r="K2" s="4">
        <f>SUM(F2:J2)</f>
        <v>27662762</v>
      </c>
    </row>
    <row r="3" spans="1:11" ht="57" x14ac:dyDescent="0.25">
      <c r="A3" s="5" t="s">
        <v>1</v>
      </c>
      <c r="B3" s="6" t="s">
        <v>2</v>
      </c>
      <c r="C3" s="7" t="s">
        <v>3</v>
      </c>
      <c r="D3" s="8"/>
      <c r="E3" s="9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</row>
    <row r="4" spans="1:11" x14ac:dyDescent="0.25">
      <c r="A4" s="5"/>
      <c r="B4" s="6"/>
      <c r="C4" s="6"/>
      <c r="D4" s="11" t="s">
        <v>11</v>
      </c>
      <c r="E4" s="12"/>
      <c r="F4" s="12">
        <f>F2-F5</f>
        <v>0</v>
      </c>
      <c r="G4" s="12">
        <f t="shared" ref="G4:I4" si="0">G2-G5</f>
        <v>0</v>
      </c>
      <c r="H4" s="12">
        <f t="shared" si="0"/>
        <v>0</v>
      </c>
      <c r="I4" s="12">
        <f t="shared" si="0"/>
        <v>0</v>
      </c>
      <c r="J4" s="12">
        <f>J2-J5</f>
        <v>0</v>
      </c>
      <c r="K4" s="13">
        <f>F4+G4+H4+I4+J4</f>
        <v>0</v>
      </c>
    </row>
    <row r="5" spans="1:11" ht="20.25" x14ac:dyDescent="0.3">
      <c r="A5" s="14">
        <v>644</v>
      </c>
      <c r="B5" s="15"/>
      <c r="C5" s="15"/>
      <c r="D5" s="16" t="s">
        <v>12</v>
      </c>
      <c r="E5" s="17">
        <f>E8+E11+E17+E20+E23+E26+E29+E35+E38+E41+E44+E47+E50+E53+E59+E62+E65+E68+E71+E77+E80+E83+E86</f>
        <v>1634</v>
      </c>
      <c r="F5" s="17">
        <f>F8+F11+F17+F20+F23+F26+F29+F35+F38+F41+F44+F47+F50+F53+F59+F62+F65+F68+F71+F77+F80+F83+F86</f>
        <v>13811153</v>
      </c>
      <c r="G5" s="17">
        <f t="shared" ref="G5:I7" si="1">G8+G11+G17+G20+G23+G26+G29+G35+G38+G41+G44+G47+G50+G53+G59+G62+G65+G68+G71+G77+G80+G83+G86</f>
        <v>6324837</v>
      </c>
      <c r="H5" s="17">
        <f t="shared" si="1"/>
        <v>639625</v>
      </c>
      <c r="I5" s="17">
        <f t="shared" si="1"/>
        <v>1855000</v>
      </c>
      <c r="J5" s="17">
        <f>J6+J7</f>
        <v>5032147</v>
      </c>
      <c r="K5" s="17">
        <f t="shared" ref="K5" si="2">K6+K7</f>
        <v>27662762</v>
      </c>
    </row>
    <row r="6" spans="1:11" x14ac:dyDescent="0.25">
      <c r="A6" s="18"/>
      <c r="B6" s="19"/>
      <c r="C6" s="20"/>
      <c r="D6" s="21" t="s">
        <v>13</v>
      </c>
      <c r="E6" s="22"/>
      <c r="F6" s="23">
        <f>F9+F12+F18+F21+F24+F27+F30+F36+F39+F42+F45+F48+F51+F54+F60+F63+F66+F69+F72+F78+F81+F84+F87</f>
        <v>13751153</v>
      </c>
      <c r="G6" s="23">
        <f t="shared" si="1"/>
        <v>4556165</v>
      </c>
      <c r="H6" s="23">
        <f t="shared" si="1"/>
        <v>572750</v>
      </c>
      <c r="I6" s="23">
        <f t="shared" si="1"/>
        <v>1375000</v>
      </c>
      <c r="J6" s="23">
        <f>J9+J15+J33+J45+J51+J54+J57+J72+J75+J69</f>
        <v>3882227</v>
      </c>
      <c r="K6" s="23">
        <f>F6+G6+H6+I6+J6</f>
        <v>24137295</v>
      </c>
    </row>
    <row r="7" spans="1:11" x14ac:dyDescent="0.25">
      <c r="A7" s="25"/>
      <c r="B7" s="26"/>
      <c r="C7" s="27"/>
      <c r="D7" s="28" t="s">
        <v>14</v>
      </c>
      <c r="E7" s="29"/>
      <c r="F7" s="30">
        <f>F10+F13+F19+F22+F25+F28+F31+F37+F40+F43+F46+F49+F52+F55+F61+F64+F67+F70+F73+F79+F82+F85+F88</f>
        <v>60000</v>
      </c>
      <c r="G7" s="30">
        <f t="shared" si="1"/>
        <v>1768672</v>
      </c>
      <c r="H7" s="30">
        <f t="shared" si="1"/>
        <v>66875</v>
      </c>
      <c r="I7" s="30">
        <f t="shared" si="1"/>
        <v>480000</v>
      </c>
      <c r="J7" s="30">
        <f>J19+J37+J40+J43+J46+J55+J67+J73+J82+J85+J88</f>
        <v>1149920</v>
      </c>
      <c r="K7" s="30">
        <f>F7+G7+H7+I7+J7</f>
        <v>3525467</v>
      </c>
    </row>
    <row r="8" spans="1:11" x14ac:dyDescent="0.25">
      <c r="A8" s="31"/>
      <c r="B8" s="32">
        <v>16024</v>
      </c>
      <c r="C8" s="33" t="s">
        <v>15</v>
      </c>
      <c r="D8" s="34"/>
      <c r="E8" s="35">
        <v>25</v>
      </c>
      <c r="F8" s="36">
        <f>F9+F10</f>
        <v>230000</v>
      </c>
      <c r="G8" s="36">
        <f t="shared" ref="G8:K8" si="3">G9+G10</f>
        <v>191000</v>
      </c>
      <c r="H8" s="36">
        <f t="shared" si="3"/>
        <v>0</v>
      </c>
      <c r="I8" s="36">
        <f t="shared" si="3"/>
        <v>50000</v>
      </c>
      <c r="J8" s="36">
        <f t="shared" si="3"/>
        <v>0</v>
      </c>
      <c r="K8" s="36">
        <f t="shared" si="3"/>
        <v>471000</v>
      </c>
    </row>
    <row r="9" spans="1:11" x14ac:dyDescent="0.25">
      <c r="A9" s="18"/>
      <c r="B9" s="19"/>
      <c r="C9" s="20"/>
      <c r="D9" s="21" t="s">
        <v>13</v>
      </c>
      <c r="E9" s="22"/>
      <c r="F9" s="37">
        <v>230000</v>
      </c>
      <c r="G9" s="37">
        <v>150000</v>
      </c>
      <c r="H9" s="37"/>
      <c r="I9" s="37">
        <v>40000</v>
      </c>
      <c r="J9" s="37"/>
      <c r="K9" s="23">
        <f>F9+G9+H9+I9+J9</f>
        <v>420000</v>
      </c>
    </row>
    <row r="10" spans="1:11" x14ac:dyDescent="0.25">
      <c r="A10" s="38"/>
      <c r="B10" s="39"/>
      <c r="C10" s="40"/>
      <c r="D10" s="41" t="s">
        <v>14</v>
      </c>
      <c r="E10" s="42"/>
      <c r="F10" s="43"/>
      <c r="G10" s="43">
        <v>41000</v>
      </c>
      <c r="H10" s="43"/>
      <c r="I10" s="43">
        <v>10000</v>
      </c>
      <c r="J10" s="43"/>
      <c r="K10" s="44">
        <f>F10+G10+H10+I10+J10</f>
        <v>51000</v>
      </c>
    </row>
    <row r="11" spans="1:11" x14ac:dyDescent="0.25">
      <c r="A11" s="31"/>
      <c r="B11" s="32">
        <v>16924</v>
      </c>
      <c r="C11" s="33" t="s">
        <v>16</v>
      </c>
      <c r="D11" s="34"/>
      <c r="E11" s="35">
        <v>26</v>
      </c>
      <c r="F11" s="36">
        <f>F12+F13</f>
        <v>280000</v>
      </c>
      <c r="G11" s="36">
        <f>G12+G13</f>
        <v>20000</v>
      </c>
      <c r="H11" s="36">
        <f t="shared" ref="H11:K11" si="4">H12+H13</f>
        <v>0</v>
      </c>
      <c r="I11" s="36">
        <f t="shared" si="4"/>
        <v>0</v>
      </c>
      <c r="J11" s="36">
        <f t="shared" si="4"/>
        <v>0</v>
      </c>
      <c r="K11" s="36">
        <f t="shared" si="4"/>
        <v>300000</v>
      </c>
    </row>
    <row r="12" spans="1:11" x14ac:dyDescent="0.25">
      <c r="A12" s="18"/>
      <c r="B12" s="45"/>
      <c r="C12" s="20"/>
      <c r="D12" s="21" t="s">
        <v>13</v>
      </c>
      <c r="E12" s="22"/>
      <c r="F12" s="37">
        <v>280000</v>
      </c>
      <c r="G12" s="37">
        <v>5000</v>
      </c>
      <c r="H12" s="37"/>
      <c r="I12" s="37"/>
      <c r="J12" s="37">
        <v>0</v>
      </c>
      <c r="K12" s="37">
        <f>F12+G12+H12+I12+J12</f>
        <v>285000</v>
      </c>
    </row>
    <row r="13" spans="1:11" x14ac:dyDescent="0.25">
      <c r="A13" s="38"/>
      <c r="B13" s="46"/>
      <c r="C13" s="40"/>
      <c r="D13" s="41" t="s">
        <v>14</v>
      </c>
      <c r="E13" s="42"/>
      <c r="F13" s="43"/>
      <c r="G13" s="43">
        <v>15000</v>
      </c>
      <c r="H13" s="43"/>
      <c r="I13" s="43"/>
      <c r="J13" s="43">
        <v>0</v>
      </c>
      <c r="K13" s="43">
        <f>F13+G13+H13+I13+J13</f>
        <v>15000</v>
      </c>
    </row>
    <row r="14" spans="1:11" x14ac:dyDescent="0.25">
      <c r="A14" s="31">
        <v>1.3</v>
      </c>
      <c r="B14" s="47">
        <v>163</v>
      </c>
      <c r="C14" s="48" t="s">
        <v>17</v>
      </c>
      <c r="D14" s="48"/>
      <c r="E14" s="35">
        <f>E17+E20</f>
        <v>31</v>
      </c>
      <c r="F14" s="36">
        <f>F15+F16</f>
        <v>240338</v>
      </c>
      <c r="G14" s="36">
        <f>G15+G16</f>
        <v>303000</v>
      </c>
      <c r="H14" s="36">
        <f t="shared" ref="H14:K14" si="5">H15+H16</f>
        <v>0</v>
      </c>
      <c r="I14" s="36">
        <f t="shared" si="5"/>
        <v>0</v>
      </c>
      <c r="J14" s="36">
        <f t="shared" si="5"/>
        <v>5000</v>
      </c>
      <c r="K14" s="36">
        <f t="shared" si="5"/>
        <v>548338</v>
      </c>
    </row>
    <row r="15" spans="1:11" x14ac:dyDescent="0.25">
      <c r="A15" s="49"/>
      <c r="B15" s="50"/>
      <c r="C15" s="51"/>
      <c r="D15" s="52" t="s">
        <v>13</v>
      </c>
      <c r="E15" s="53"/>
      <c r="F15" s="54">
        <f>F18+F21</f>
        <v>240338</v>
      </c>
      <c r="G15" s="54">
        <f>G18+G21</f>
        <v>201000</v>
      </c>
      <c r="H15" s="54">
        <f t="shared" ref="H15:K15" si="6">H18+H21</f>
        <v>0</v>
      </c>
      <c r="I15" s="54">
        <f t="shared" si="6"/>
        <v>0</v>
      </c>
      <c r="J15" s="54">
        <f>J18</f>
        <v>4000</v>
      </c>
      <c r="K15" s="54">
        <f t="shared" si="6"/>
        <v>445338</v>
      </c>
    </row>
    <row r="16" spans="1:11" ht="19.5" customHeight="1" x14ac:dyDescent="0.25">
      <c r="A16" s="38"/>
      <c r="B16" s="39"/>
      <c r="C16" s="40"/>
      <c r="D16" s="41" t="s">
        <v>14</v>
      </c>
      <c r="E16" s="42"/>
      <c r="F16" s="43">
        <f>F19+F22</f>
        <v>0</v>
      </c>
      <c r="G16" s="43">
        <f>G19+G22</f>
        <v>102000</v>
      </c>
      <c r="H16" s="43"/>
      <c r="I16" s="43"/>
      <c r="J16" s="43">
        <f>J19</f>
        <v>1000</v>
      </c>
      <c r="K16" s="43">
        <f>F16+G16+H16+I16+J16</f>
        <v>103000</v>
      </c>
    </row>
    <row r="17" spans="1:11" ht="19.5" customHeight="1" x14ac:dyDescent="0.25">
      <c r="A17" s="55" t="s">
        <v>18</v>
      </c>
      <c r="B17" s="56">
        <v>16324</v>
      </c>
      <c r="C17" s="57" t="s">
        <v>19</v>
      </c>
      <c r="D17" s="58"/>
      <c r="E17" s="59">
        <v>28</v>
      </c>
      <c r="F17" s="60">
        <f>SUM(F18:F19)</f>
        <v>225000</v>
      </c>
      <c r="G17" s="60">
        <f>SUM(G18:G19)</f>
        <v>300000</v>
      </c>
      <c r="H17" s="60">
        <f t="shared" ref="H17:K17" si="7">SUM(H18:H19)</f>
        <v>0</v>
      </c>
      <c r="I17" s="60">
        <f t="shared" si="7"/>
        <v>0</v>
      </c>
      <c r="J17" s="60"/>
      <c r="K17" s="60">
        <f t="shared" si="7"/>
        <v>530000</v>
      </c>
    </row>
    <row r="18" spans="1:11" ht="15.75" customHeight="1" x14ac:dyDescent="0.25">
      <c r="A18" s="61"/>
      <c r="B18" s="62"/>
      <c r="C18" s="63"/>
      <c r="D18" s="64" t="s">
        <v>13</v>
      </c>
      <c r="E18" s="65"/>
      <c r="F18" s="66">
        <v>225000</v>
      </c>
      <c r="G18" s="67">
        <v>200000</v>
      </c>
      <c r="H18" s="66"/>
      <c r="I18" s="66"/>
      <c r="J18" s="66">
        <f>'[1]TABELA 4.2'!D7</f>
        <v>4000</v>
      </c>
      <c r="K18" s="66">
        <f>F18+G18+H18+I18+J18</f>
        <v>429000</v>
      </c>
    </row>
    <row r="19" spans="1:11" ht="17.25" customHeight="1" x14ac:dyDescent="0.25">
      <c r="A19" s="38"/>
      <c r="B19" s="39"/>
      <c r="C19" s="40"/>
      <c r="D19" s="41" t="s">
        <v>14</v>
      </c>
      <c r="E19" s="42"/>
      <c r="F19" s="43"/>
      <c r="G19" s="43">
        <v>100000</v>
      </c>
      <c r="H19" s="43"/>
      <c r="I19" s="43"/>
      <c r="J19" s="43">
        <f>'[1]TABELA 4.2'!E6</f>
        <v>1000</v>
      </c>
      <c r="K19" s="43">
        <f>F19+G19+H19+I19+J19</f>
        <v>101000</v>
      </c>
    </row>
    <row r="20" spans="1:11" ht="19.5" customHeight="1" x14ac:dyDescent="0.25">
      <c r="A20" s="55" t="s">
        <v>20</v>
      </c>
      <c r="B20" s="56">
        <v>16524</v>
      </c>
      <c r="C20" s="57" t="s">
        <v>21</v>
      </c>
      <c r="D20" s="58"/>
      <c r="E20" s="59">
        <v>3</v>
      </c>
      <c r="F20" s="60">
        <f>SUM(F21:F22)</f>
        <v>15338</v>
      </c>
      <c r="G20" s="60">
        <f>SUM(G21:G22)</f>
        <v>3000</v>
      </c>
      <c r="H20" s="60">
        <f>SUM(H21:H22)</f>
        <v>0</v>
      </c>
      <c r="I20" s="60">
        <f>SUM(I21:I22)</f>
        <v>0</v>
      </c>
      <c r="J20" s="60">
        <f>SUM(J21:J22)</f>
        <v>0</v>
      </c>
      <c r="K20" s="60">
        <f>SUM(F20:J20)</f>
        <v>18338</v>
      </c>
    </row>
    <row r="21" spans="1:11" ht="19.5" customHeight="1" x14ac:dyDescent="0.25">
      <c r="A21" s="61"/>
      <c r="B21" s="62"/>
      <c r="C21" s="63"/>
      <c r="D21" s="64" t="s">
        <v>13</v>
      </c>
      <c r="E21" s="65"/>
      <c r="F21" s="66">
        <v>15338</v>
      </c>
      <c r="G21" s="67">
        <v>1000</v>
      </c>
      <c r="H21" s="66"/>
      <c r="I21" s="66"/>
      <c r="J21" s="66"/>
      <c r="K21" s="66">
        <f>F21+G21+H21+I21+J21</f>
        <v>16338</v>
      </c>
    </row>
    <row r="22" spans="1:11" x14ac:dyDescent="0.25">
      <c r="A22" s="68"/>
      <c r="B22" s="69"/>
      <c r="C22" s="70"/>
      <c r="D22" s="71" t="s">
        <v>14</v>
      </c>
      <c r="E22" s="72"/>
      <c r="F22" s="73"/>
      <c r="G22" s="73">
        <v>2000</v>
      </c>
      <c r="H22" s="73"/>
      <c r="I22" s="73"/>
      <c r="J22" s="43"/>
      <c r="K22" s="73">
        <f>F22+G22+H22+I22+J22</f>
        <v>2000</v>
      </c>
    </row>
    <row r="23" spans="1:11" x14ac:dyDescent="0.25">
      <c r="A23" s="31"/>
      <c r="B23" s="32">
        <v>16647</v>
      </c>
      <c r="C23" s="33" t="s">
        <v>22</v>
      </c>
      <c r="D23" s="34"/>
      <c r="E23" s="35">
        <v>15</v>
      </c>
      <c r="F23" s="36">
        <f>F24+F25</f>
        <v>150000</v>
      </c>
      <c r="G23" s="36">
        <f>G24+G25</f>
        <v>30440</v>
      </c>
      <c r="H23" s="36">
        <f t="shared" ref="H23:K23" si="8">H24+H25</f>
        <v>0</v>
      </c>
      <c r="I23" s="36">
        <f t="shared" si="8"/>
        <v>0</v>
      </c>
      <c r="J23" s="36">
        <f t="shared" si="8"/>
        <v>0</v>
      </c>
      <c r="K23" s="36">
        <f t="shared" si="8"/>
        <v>180440</v>
      </c>
    </row>
    <row r="24" spans="1:11" x14ac:dyDescent="0.25">
      <c r="A24" s="18"/>
      <c r="B24" s="19"/>
      <c r="C24" s="20"/>
      <c r="D24" s="21" t="s">
        <v>13</v>
      </c>
      <c r="E24" s="22"/>
      <c r="F24" s="37">
        <v>150000</v>
      </c>
      <c r="G24" s="37">
        <v>10440</v>
      </c>
      <c r="H24" s="37"/>
      <c r="I24" s="37"/>
      <c r="J24" s="37">
        <v>0</v>
      </c>
      <c r="K24" s="37">
        <f>SUM(F24:J24)</f>
        <v>160440</v>
      </c>
    </row>
    <row r="25" spans="1:11" x14ac:dyDescent="0.25">
      <c r="A25" s="68"/>
      <c r="B25" s="69"/>
      <c r="C25" s="70"/>
      <c r="D25" s="71" t="s">
        <v>14</v>
      </c>
      <c r="E25" s="72"/>
      <c r="F25" s="73"/>
      <c r="G25" s="73">
        <v>20000</v>
      </c>
      <c r="H25" s="73"/>
      <c r="I25" s="73"/>
      <c r="J25" s="43">
        <v>0</v>
      </c>
      <c r="K25" s="73">
        <f>SUM(F25:J25)</f>
        <v>20000</v>
      </c>
    </row>
    <row r="26" spans="1:11" x14ac:dyDescent="0.25">
      <c r="A26" s="31"/>
      <c r="B26" s="32">
        <v>16820</v>
      </c>
      <c r="C26" s="33" t="s">
        <v>23</v>
      </c>
      <c r="D26" s="34"/>
      <c r="E26" s="35">
        <v>7</v>
      </c>
      <c r="F26" s="36">
        <f>F27+F28</f>
        <v>67000</v>
      </c>
      <c r="G26" s="36">
        <f>G27+G28</f>
        <v>6000</v>
      </c>
      <c r="H26" s="36">
        <f t="shared" ref="H26:K26" si="9">H27+H28</f>
        <v>0</v>
      </c>
      <c r="I26" s="36">
        <f t="shared" si="9"/>
        <v>0</v>
      </c>
      <c r="J26" s="36">
        <f t="shared" si="9"/>
        <v>0</v>
      </c>
      <c r="K26" s="36">
        <f t="shared" si="9"/>
        <v>73000</v>
      </c>
    </row>
    <row r="27" spans="1:11" x14ac:dyDescent="0.25">
      <c r="A27" s="18"/>
      <c r="B27" s="19"/>
      <c r="C27" s="20"/>
      <c r="D27" s="21" t="s">
        <v>13</v>
      </c>
      <c r="E27" s="22"/>
      <c r="F27" s="74">
        <v>67000</v>
      </c>
      <c r="G27" s="37">
        <v>2000</v>
      </c>
      <c r="H27" s="37"/>
      <c r="I27" s="37"/>
      <c r="J27" s="37">
        <v>0</v>
      </c>
      <c r="K27" s="37">
        <f>SUM(F27:J27)</f>
        <v>69000</v>
      </c>
    </row>
    <row r="28" spans="1:11" x14ac:dyDescent="0.25">
      <c r="A28" s="38"/>
      <c r="B28" s="39"/>
      <c r="C28" s="40"/>
      <c r="D28" s="41" t="s">
        <v>14</v>
      </c>
      <c r="E28" s="42"/>
      <c r="F28" s="43"/>
      <c r="G28" s="43">
        <v>4000</v>
      </c>
      <c r="H28" s="43"/>
      <c r="I28" s="43"/>
      <c r="J28" s="43">
        <v>0</v>
      </c>
      <c r="K28" s="43">
        <f>SUM(F28:J28)</f>
        <v>4000</v>
      </c>
    </row>
    <row r="29" spans="1:11" x14ac:dyDescent="0.25">
      <c r="A29" s="31"/>
      <c r="B29" s="32">
        <v>17524</v>
      </c>
      <c r="C29" s="33" t="s">
        <v>24</v>
      </c>
      <c r="D29" s="34"/>
      <c r="E29" s="35">
        <v>27</v>
      </c>
      <c r="F29" s="36">
        <f>F30+F31</f>
        <v>205000</v>
      </c>
      <c r="G29" s="36">
        <f>G30+G31</f>
        <v>20000</v>
      </c>
      <c r="H29" s="36">
        <f t="shared" ref="H29:K29" si="10">H30+H31</f>
        <v>0</v>
      </c>
      <c r="I29" s="36">
        <f t="shared" si="10"/>
        <v>0</v>
      </c>
      <c r="J29" s="36">
        <f t="shared" si="10"/>
        <v>0</v>
      </c>
      <c r="K29" s="36">
        <f t="shared" si="10"/>
        <v>225000</v>
      </c>
    </row>
    <row r="30" spans="1:11" x14ac:dyDescent="0.25">
      <c r="A30" s="18"/>
      <c r="B30" s="19"/>
      <c r="C30" s="20"/>
      <c r="D30" s="21" t="s">
        <v>13</v>
      </c>
      <c r="E30" s="22"/>
      <c r="F30" s="37">
        <v>205000</v>
      </c>
      <c r="G30" s="37">
        <v>10000</v>
      </c>
      <c r="H30" s="37"/>
      <c r="I30" s="37"/>
      <c r="J30" s="37"/>
      <c r="K30" s="37">
        <f>F30+G30+H30+I30+J30</f>
        <v>215000</v>
      </c>
    </row>
    <row r="31" spans="1:11" x14ac:dyDescent="0.25">
      <c r="A31" s="38"/>
      <c r="B31" s="39"/>
      <c r="C31" s="40"/>
      <c r="D31" s="41" t="s">
        <v>14</v>
      </c>
      <c r="E31" s="42"/>
      <c r="F31" s="43"/>
      <c r="G31" s="43">
        <v>10000</v>
      </c>
      <c r="H31" s="43"/>
      <c r="I31" s="43"/>
      <c r="J31" s="43"/>
      <c r="K31" s="43">
        <f>F31+G31+H31+I31+J31</f>
        <v>10000</v>
      </c>
    </row>
    <row r="32" spans="1:11" x14ac:dyDescent="0.25">
      <c r="A32" s="31">
        <v>1.7</v>
      </c>
      <c r="B32" s="47">
        <v>180</v>
      </c>
      <c r="C32" s="48" t="s">
        <v>25</v>
      </c>
      <c r="D32" s="48"/>
      <c r="E32" s="35">
        <f t="shared" ref="E32:K34" si="11">E35+E38+E41</f>
        <v>50</v>
      </c>
      <c r="F32" s="36">
        <f>F33+F34</f>
        <v>402000</v>
      </c>
      <c r="G32" s="36">
        <f t="shared" si="11"/>
        <v>3004009</v>
      </c>
      <c r="H32" s="36">
        <f t="shared" si="11"/>
        <v>342975</v>
      </c>
      <c r="I32" s="36">
        <f>I35+I38+I41</f>
        <v>100000</v>
      </c>
      <c r="J32" s="36">
        <f t="shared" si="11"/>
        <v>726000</v>
      </c>
      <c r="K32" s="36">
        <f t="shared" si="11"/>
        <v>4574984</v>
      </c>
    </row>
    <row r="33" spans="1:11" x14ac:dyDescent="0.25">
      <c r="A33" s="49"/>
      <c r="B33" s="50"/>
      <c r="C33" s="51"/>
      <c r="D33" s="52" t="s">
        <v>13</v>
      </c>
      <c r="E33" s="53"/>
      <c r="F33" s="54">
        <f>F36+F39+F42</f>
        <v>402000</v>
      </c>
      <c r="G33" s="54">
        <v>2005346</v>
      </c>
      <c r="H33" s="54">
        <f t="shared" si="11"/>
        <v>300000</v>
      </c>
      <c r="I33" s="54">
        <f t="shared" si="11"/>
        <v>80000</v>
      </c>
      <c r="J33" s="54">
        <f>J36+J39+J42</f>
        <v>458000</v>
      </c>
      <c r="K33" s="54">
        <f t="shared" si="11"/>
        <v>3245346</v>
      </c>
    </row>
    <row r="34" spans="1:11" x14ac:dyDescent="0.25">
      <c r="A34" s="68"/>
      <c r="B34" s="69"/>
      <c r="C34" s="70"/>
      <c r="D34" s="71" t="s">
        <v>14</v>
      </c>
      <c r="E34" s="72"/>
      <c r="F34" s="73">
        <f>F37+F40+F43</f>
        <v>0</v>
      </c>
      <c r="G34" s="73">
        <v>998663</v>
      </c>
      <c r="H34" s="73">
        <f t="shared" si="11"/>
        <v>42975</v>
      </c>
      <c r="I34" s="73">
        <f t="shared" si="11"/>
        <v>20000</v>
      </c>
      <c r="J34" s="73">
        <f>J37+J40+J43</f>
        <v>268000</v>
      </c>
      <c r="K34" s="73">
        <f t="shared" si="11"/>
        <v>1329638</v>
      </c>
    </row>
    <row r="35" spans="1:11" x14ac:dyDescent="0.25">
      <c r="A35" s="55" t="s">
        <v>26</v>
      </c>
      <c r="B35" s="56">
        <v>18184</v>
      </c>
      <c r="C35" s="57" t="s">
        <v>27</v>
      </c>
      <c r="D35" s="58"/>
      <c r="E35" s="59">
        <v>15</v>
      </c>
      <c r="F35" s="60">
        <f>SUM(F36:F37)</f>
        <v>100000</v>
      </c>
      <c r="G35" s="60">
        <f>SUM(G36:G37)</f>
        <v>2443550</v>
      </c>
      <c r="H35" s="60">
        <f>SUM(H36:H37)</f>
        <v>342975</v>
      </c>
      <c r="I35" s="60">
        <f>SUM(I36:I37)</f>
        <v>100000</v>
      </c>
      <c r="J35" s="60">
        <f>J36+J37</f>
        <v>726000</v>
      </c>
      <c r="K35" s="60">
        <f t="shared" ref="K35:K43" si="12">SUM(F35:J35)</f>
        <v>3712525</v>
      </c>
    </row>
    <row r="36" spans="1:11" x14ac:dyDescent="0.25">
      <c r="A36" s="61"/>
      <c r="B36" s="62"/>
      <c r="C36" s="63"/>
      <c r="D36" s="64" t="s">
        <v>13</v>
      </c>
      <c r="E36" s="65"/>
      <c r="F36" s="66">
        <v>100000</v>
      </c>
      <c r="G36" s="66">
        <v>1635346</v>
      </c>
      <c r="H36" s="66">
        <v>300000</v>
      </c>
      <c r="I36" s="66">
        <v>80000</v>
      </c>
      <c r="J36" s="66">
        <f>'[1]TABELA 4.2'!D10</f>
        <v>458000</v>
      </c>
      <c r="K36" s="66">
        <f t="shared" si="12"/>
        <v>2573346</v>
      </c>
    </row>
    <row r="37" spans="1:11" x14ac:dyDescent="0.25">
      <c r="A37" s="38"/>
      <c r="B37" s="39"/>
      <c r="C37" s="40"/>
      <c r="D37" s="41" t="s">
        <v>14</v>
      </c>
      <c r="E37" s="42"/>
      <c r="F37" s="43"/>
      <c r="G37" s="43">
        <v>808204</v>
      </c>
      <c r="H37" s="43">
        <v>42975</v>
      </c>
      <c r="I37" s="43">
        <v>20000</v>
      </c>
      <c r="J37" s="43">
        <f>'[1]TABELA 4.2'!E10</f>
        <v>268000</v>
      </c>
      <c r="K37" s="43">
        <f t="shared" si="12"/>
        <v>1139179</v>
      </c>
    </row>
    <row r="38" spans="1:11" x14ac:dyDescent="0.25">
      <c r="A38" s="55" t="s">
        <v>28</v>
      </c>
      <c r="B38" s="56">
        <v>18428</v>
      </c>
      <c r="C38" s="57" t="s">
        <v>29</v>
      </c>
      <c r="D38" s="58"/>
      <c r="E38" s="59">
        <v>31</v>
      </c>
      <c r="F38" s="60">
        <f>SUM(F39:F40)</f>
        <v>260000</v>
      </c>
      <c r="G38" s="75">
        <f>SUM(G39:G40)</f>
        <v>70459</v>
      </c>
      <c r="H38" s="60">
        <f>SUM(H39:H40)</f>
        <v>0</v>
      </c>
      <c r="I38" s="60">
        <f>SUM(I39:I40)</f>
        <v>0</v>
      </c>
      <c r="J38" s="60">
        <f>SUM(J39:J40)</f>
        <v>0</v>
      </c>
      <c r="K38" s="60">
        <f t="shared" si="12"/>
        <v>330459</v>
      </c>
    </row>
    <row r="39" spans="1:11" x14ac:dyDescent="0.25">
      <c r="A39" s="61"/>
      <c r="B39" s="62"/>
      <c r="C39" s="63"/>
      <c r="D39" s="64" t="s">
        <v>13</v>
      </c>
      <c r="E39" s="65"/>
      <c r="F39" s="66">
        <v>260000</v>
      </c>
      <c r="G39" s="67">
        <v>30000</v>
      </c>
      <c r="H39" s="66"/>
      <c r="I39" s="66"/>
      <c r="J39" s="66"/>
      <c r="K39" s="66">
        <f t="shared" si="12"/>
        <v>290000</v>
      </c>
    </row>
    <row r="40" spans="1:11" x14ac:dyDescent="0.25">
      <c r="A40" s="38"/>
      <c r="B40" s="39"/>
      <c r="C40" s="40"/>
      <c r="D40" s="41" t="s">
        <v>14</v>
      </c>
      <c r="E40" s="42"/>
      <c r="F40" s="43"/>
      <c r="G40" s="76">
        <v>40459</v>
      </c>
      <c r="H40" s="43"/>
      <c r="I40" s="43"/>
      <c r="J40" s="43"/>
      <c r="K40" s="43">
        <f t="shared" si="12"/>
        <v>40459</v>
      </c>
    </row>
    <row r="41" spans="1:11" x14ac:dyDescent="0.25">
      <c r="A41" s="55" t="s">
        <v>30</v>
      </c>
      <c r="B41" s="56">
        <v>18468</v>
      </c>
      <c r="C41" s="77" t="s">
        <v>31</v>
      </c>
      <c r="D41" s="78"/>
      <c r="E41" s="59">
        <v>4</v>
      </c>
      <c r="F41" s="60">
        <f>SUM(F42:F43)</f>
        <v>42000</v>
      </c>
      <c r="G41" s="60">
        <f>SUM(G42:G43)</f>
        <v>490000</v>
      </c>
      <c r="H41" s="60">
        <f>SUM(H42:H43)</f>
        <v>0</v>
      </c>
      <c r="I41" s="60">
        <f>SUM(I42:I43)</f>
        <v>0</v>
      </c>
      <c r="J41" s="60">
        <f>SUM(J42:J43)</f>
        <v>0</v>
      </c>
      <c r="K41" s="60">
        <f t="shared" si="12"/>
        <v>532000</v>
      </c>
    </row>
    <row r="42" spans="1:11" x14ac:dyDescent="0.25">
      <c r="A42" s="61"/>
      <c r="B42" s="62"/>
      <c r="C42" s="63"/>
      <c r="D42" s="64" t="s">
        <v>13</v>
      </c>
      <c r="E42" s="65"/>
      <c r="F42" s="66">
        <v>42000</v>
      </c>
      <c r="G42" s="66">
        <v>340000</v>
      </c>
      <c r="H42" s="66"/>
      <c r="I42" s="66"/>
      <c r="J42" s="66"/>
      <c r="K42" s="66">
        <f t="shared" si="12"/>
        <v>382000</v>
      </c>
    </row>
    <row r="43" spans="1:11" x14ac:dyDescent="0.25">
      <c r="A43" s="68"/>
      <c r="B43" s="69"/>
      <c r="C43" s="70"/>
      <c r="D43" s="71" t="s">
        <v>14</v>
      </c>
      <c r="E43" s="72"/>
      <c r="F43" s="73"/>
      <c r="G43" s="73">
        <v>150000</v>
      </c>
      <c r="H43" s="73"/>
      <c r="I43" s="73"/>
      <c r="J43" s="43"/>
      <c r="K43" s="73">
        <f t="shared" si="12"/>
        <v>150000</v>
      </c>
    </row>
    <row r="44" spans="1:11" x14ac:dyDescent="0.25">
      <c r="A44" s="31"/>
      <c r="B44" s="32">
        <v>47024</v>
      </c>
      <c r="C44" s="33" t="s">
        <v>32</v>
      </c>
      <c r="D44" s="34"/>
      <c r="E44" s="35">
        <v>8</v>
      </c>
      <c r="F44" s="36">
        <f>F45+F46</f>
        <v>98000</v>
      </c>
      <c r="G44" s="36">
        <f t="shared" ref="G44:K44" si="13">G45+G46</f>
        <v>30000</v>
      </c>
      <c r="H44" s="36">
        <f t="shared" si="13"/>
        <v>0</v>
      </c>
      <c r="I44" s="36">
        <f t="shared" si="13"/>
        <v>805000</v>
      </c>
      <c r="J44" s="36">
        <f t="shared" si="13"/>
        <v>1335330</v>
      </c>
      <c r="K44" s="36">
        <f t="shared" si="13"/>
        <v>2268330</v>
      </c>
    </row>
    <row r="45" spans="1:11" x14ac:dyDescent="0.25">
      <c r="A45" s="18"/>
      <c r="B45" s="19"/>
      <c r="C45" s="20"/>
      <c r="D45" s="21" t="s">
        <v>13</v>
      </c>
      <c r="E45" s="22"/>
      <c r="F45" s="37">
        <v>98000</v>
      </c>
      <c r="G45" s="37">
        <v>5000</v>
      </c>
      <c r="H45" s="37"/>
      <c r="I45" s="37">
        <v>605000</v>
      </c>
      <c r="J45" s="37">
        <f>'[1]TABELA 4.2'!D37</f>
        <v>1094332</v>
      </c>
      <c r="K45" s="37">
        <f>F45+G45+H45+I45+J45</f>
        <v>1802332</v>
      </c>
    </row>
    <row r="46" spans="1:11" x14ac:dyDescent="0.25">
      <c r="A46" s="68"/>
      <c r="B46" s="69"/>
      <c r="C46" s="70"/>
      <c r="D46" s="71" t="s">
        <v>14</v>
      </c>
      <c r="E46" s="72"/>
      <c r="F46" s="73"/>
      <c r="G46" s="73">
        <v>25000</v>
      </c>
      <c r="H46" s="73"/>
      <c r="I46" s="73">
        <v>200000</v>
      </c>
      <c r="J46" s="73">
        <f>'[1]TABELA 4.2'!E36</f>
        <v>240998</v>
      </c>
      <c r="K46" s="43">
        <f>F46+G46+H46+I46+J46</f>
        <v>465998</v>
      </c>
    </row>
    <row r="47" spans="1:11" x14ac:dyDescent="0.25">
      <c r="A47" s="31"/>
      <c r="B47" s="32">
        <v>19620</v>
      </c>
      <c r="C47" s="79" t="s">
        <v>33</v>
      </c>
      <c r="D47" s="80"/>
      <c r="E47" s="35">
        <v>9</v>
      </c>
      <c r="F47" s="36">
        <f>F48+F49</f>
        <v>65000</v>
      </c>
      <c r="G47" s="36">
        <f t="shared" ref="G47:K47" si="14">G48+G49</f>
        <v>5000</v>
      </c>
      <c r="H47" s="36">
        <f t="shared" si="14"/>
        <v>35000</v>
      </c>
      <c r="I47" s="36">
        <f t="shared" si="14"/>
        <v>0</v>
      </c>
      <c r="J47" s="36">
        <f t="shared" si="14"/>
        <v>0</v>
      </c>
      <c r="K47" s="36">
        <f t="shared" si="14"/>
        <v>105000</v>
      </c>
    </row>
    <row r="48" spans="1:11" x14ac:dyDescent="0.25">
      <c r="A48" s="18"/>
      <c r="B48" s="19"/>
      <c r="C48" s="20"/>
      <c r="D48" s="21" t="s">
        <v>13</v>
      </c>
      <c r="E48" s="22"/>
      <c r="F48" s="37">
        <v>65000</v>
      </c>
      <c r="G48" s="37">
        <v>1500</v>
      </c>
      <c r="H48" s="37">
        <v>30000</v>
      </c>
      <c r="I48" s="37"/>
      <c r="J48" s="37">
        <v>0</v>
      </c>
      <c r="K48" s="37">
        <f>SUM(F48:J48)</f>
        <v>96500</v>
      </c>
    </row>
    <row r="49" spans="1:11" x14ac:dyDescent="0.25">
      <c r="A49" s="68"/>
      <c r="B49" s="69"/>
      <c r="C49" s="70"/>
      <c r="D49" s="71" t="s">
        <v>14</v>
      </c>
      <c r="E49" s="72"/>
      <c r="F49" s="73"/>
      <c r="G49" s="73">
        <v>3500</v>
      </c>
      <c r="H49" s="73">
        <v>5000</v>
      </c>
      <c r="I49" s="73"/>
      <c r="J49" s="43">
        <v>0</v>
      </c>
      <c r="K49" s="73">
        <f>SUM(F49:J49)</f>
        <v>8500</v>
      </c>
    </row>
    <row r="50" spans="1:11" x14ac:dyDescent="0.25">
      <c r="A50" s="31"/>
      <c r="B50" s="32">
        <v>65120</v>
      </c>
      <c r="C50" s="33" t="s">
        <v>34</v>
      </c>
      <c r="D50" s="34"/>
      <c r="E50" s="35">
        <v>14</v>
      </c>
      <c r="F50" s="36">
        <f>F51+F52</f>
        <v>95000</v>
      </c>
      <c r="G50" s="36">
        <f t="shared" ref="G50:J50" si="15">G51+G52</f>
        <v>15000</v>
      </c>
      <c r="H50" s="36">
        <f t="shared" si="15"/>
        <v>0</v>
      </c>
      <c r="I50" s="36">
        <f t="shared" si="15"/>
        <v>0</v>
      </c>
      <c r="J50" s="36">
        <f t="shared" si="15"/>
        <v>0</v>
      </c>
      <c r="K50" s="36">
        <f>K51+K52</f>
        <v>110000</v>
      </c>
    </row>
    <row r="51" spans="1:11" x14ac:dyDescent="0.25">
      <c r="A51" s="18"/>
      <c r="B51" s="19"/>
      <c r="C51" s="20"/>
      <c r="D51" s="21" t="s">
        <v>13</v>
      </c>
      <c r="E51" s="22"/>
      <c r="F51" s="37">
        <v>95000</v>
      </c>
      <c r="G51" s="37">
        <v>10000</v>
      </c>
      <c r="H51" s="37"/>
      <c r="I51" s="37"/>
      <c r="J51" s="37"/>
      <c r="K51" s="37">
        <f>F51+G51+H51+I51+J51</f>
        <v>105000</v>
      </c>
    </row>
    <row r="52" spans="1:11" x14ac:dyDescent="0.25">
      <c r="A52" s="38"/>
      <c r="B52" s="39"/>
      <c r="C52" s="40"/>
      <c r="D52" s="41" t="s">
        <v>14</v>
      </c>
      <c r="E52" s="42"/>
      <c r="F52" s="43"/>
      <c r="G52" s="43">
        <v>5000</v>
      </c>
      <c r="H52" s="43"/>
      <c r="I52" s="43"/>
      <c r="J52" s="43"/>
      <c r="K52" s="43">
        <f>F52+G52+H52+I52+J52</f>
        <v>5000</v>
      </c>
    </row>
    <row r="53" spans="1:11" x14ac:dyDescent="0.25">
      <c r="A53" s="31"/>
      <c r="B53" s="32">
        <v>66425</v>
      </c>
      <c r="C53" s="79" t="s">
        <v>35</v>
      </c>
      <c r="D53" s="80"/>
      <c r="E53" s="35">
        <v>10</v>
      </c>
      <c r="F53" s="36">
        <f>F54+F55</f>
        <v>99000</v>
      </c>
      <c r="G53" s="36">
        <f>G54+G55</f>
        <v>400000</v>
      </c>
      <c r="H53" s="36">
        <f t="shared" ref="H53:K53" si="16">H54+H55</f>
        <v>0</v>
      </c>
      <c r="I53" s="36">
        <f t="shared" si="16"/>
        <v>0</v>
      </c>
      <c r="J53" s="36">
        <f t="shared" si="16"/>
        <v>1834560</v>
      </c>
      <c r="K53" s="36">
        <f t="shared" si="16"/>
        <v>2333560</v>
      </c>
    </row>
    <row r="54" spans="1:11" x14ac:dyDescent="0.25">
      <c r="A54" s="18"/>
      <c r="B54" s="19"/>
      <c r="C54" s="20"/>
      <c r="D54" s="21" t="s">
        <v>13</v>
      </c>
      <c r="E54" s="22"/>
      <c r="F54" s="37">
        <v>99000</v>
      </c>
      <c r="G54" s="37">
        <v>220000</v>
      </c>
      <c r="H54" s="37"/>
      <c r="I54" s="37"/>
      <c r="J54" s="37">
        <f>'[1]TABELA 4.2'!D45</f>
        <v>1448779</v>
      </c>
      <c r="K54" s="37">
        <f>F54+G54+H54+I54+J54</f>
        <v>1767779</v>
      </c>
    </row>
    <row r="55" spans="1:11" x14ac:dyDescent="0.25">
      <c r="A55" s="38"/>
      <c r="B55" s="39"/>
      <c r="C55" s="40"/>
      <c r="D55" s="41" t="s">
        <v>14</v>
      </c>
      <c r="E55" s="42"/>
      <c r="F55" s="43"/>
      <c r="G55" s="43">
        <v>180000</v>
      </c>
      <c r="H55" s="43"/>
      <c r="I55" s="43"/>
      <c r="J55" s="43">
        <f>'[1]TABELA 4.2'!E45</f>
        <v>385781</v>
      </c>
      <c r="K55" s="43">
        <f>F55+G55+H55+I55+J55</f>
        <v>565781</v>
      </c>
    </row>
    <row r="56" spans="1:11" x14ac:dyDescent="0.25">
      <c r="A56" s="31">
        <v>1.1499999999999999</v>
      </c>
      <c r="B56" s="47">
        <v>730</v>
      </c>
      <c r="C56" s="48" t="s">
        <v>36</v>
      </c>
      <c r="D56" s="48"/>
      <c r="E56" s="35">
        <f>E59+E62+E65+E68</f>
        <v>244</v>
      </c>
      <c r="F56" s="36">
        <f>F59+F62+F65+F68</f>
        <v>2149786</v>
      </c>
      <c r="G56" s="36">
        <f t="shared" ref="G56:K57" si="17">G59+G62+G65+G68</f>
        <v>709348</v>
      </c>
      <c r="H56" s="36">
        <f t="shared" si="17"/>
        <v>73750</v>
      </c>
      <c r="I56" s="36">
        <f t="shared" si="17"/>
        <v>450000</v>
      </c>
      <c r="J56" s="36">
        <f>J57</f>
        <v>144858</v>
      </c>
      <c r="K56" s="36">
        <f>K57</f>
        <v>3357233</v>
      </c>
    </row>
    <row r="57" spans="1:11" x14ac:dyDescent="0.25">
      <c r="A57" s="49"/>
      <c r="B57" s="50"/>
      <c r="C57" s="51"/>
      <c r="D57" s="52" t="s">
        <v>13</v>
      </c>
      <c r="E57" s="53"/>
      <c r="F57" s="54">
        <f>F60+F63+F66+F69</f>
        <v>2117786</v>
      </c>
      <c r="G57" s="54">
        <f t="shared" si="17"/>
        <v>656839</v>
      </c>
      <c r="H57" s="54">
        <f t="shared" si="17"/>
        <v>72750</v>
      </c>
      <c r="I57" s="54">
        <f t="shared" si="17"/>
        <v>350000</v>
      </c>
      <c r="J57" s="54">
        <f>J62</f>
        <v>144858</v>
      </c>
      <c r="K57" s="54">
        <f t="shared" si="17"/>
        <v>3357233</v>
      </c>
    </row>
    <row r="58" spans="1:11" x14ac:dyDescent="0.25">
      <c r="A58" s="68"/>
      <c r="B58" s="69"/>
      <c r="C58" s="70"/>
      <c r="D58" s="71" t="s">
        <v>14</v>
      </c>
      <c r="E58" s="72"/>
      <c r="F58" s="73">
        <f>F61+F64+F67+F70</f>
        <v>32000</v>
      </c>
      <c r="G58" s="73">
        <f>G61+G64+G67+G70</f>
        <v>52509</v>
      </c>
      <c r="H58" s="73"/>
      <c r="I58" s="73">
        <f>I61+I64+I67+I70</f>
        <v>100000</v>
      </c>
      <c r="J58" s="43">
        <f>J61+J64+J67+J70</f>
        <v>0</v>
      </c>
      <c r="K58" s="43">
        <f>F58+G58+H58+I58+J58</f>
        <v>184509</v>
      </c>
    </row>
    <row r="59" spans="1:11" x14ac:dyDescent="0.25">
      <c r="A59" s="55" t="s">
        <v>37</v>
      </c>
      <c r="B59" s="56">
        <v>73033</v>
      </c>
      <c r="C59" s="57" t="s">
        <v>38</v>
      </c>
      <c r="D59" s="58"/>
      <c r="E59" s="59">
        <v>5</v>
      </c>
      <c r="F59" s="60">
        <f>F60+F61</f>
        <v>49000</v>
      </c>
      <c r="G59" s="60">
        <f>G60+G61</f>
        <v>3509</v>
      </c>
      <c r="H59" s="60">
        <f>SUM(H60:H61)</f>
        <v>0</v>
      </c>
      <c r="I59" s="60">
        <f>SUM(I60:I61)</f>
        <v>350000</v>
      </c>
      <c r="J59" s="60">
        <f>SUM(J60:J61)</f>
        <v>0</v>
      </c>
      <c r="K59" s="81">
        <f>SUM(F59:J59)</f>
        <v>402509</v>
      </c>
    </row>
    <row r="60" spans="1:11" x14ac:dyDescent="0.25">
      <c r="A60" s="61"/>
      <c r="B60" s="62"/>
      <c r="C60" s="63"/>
      <c r="D60" s="64" t="s">
        <v>13</v>
      </c>
      <c r="E60" s="65"/>
      <c r="F60" s="66">
        <v>49000</v>
      </c>
      <c r="G60" s="66">
        <v>1000</v>
      </c>
      <c r="H60" s="66"/>
      <c r="I60" s="66">
        <v>250000</v>
      </c>
      <c r="J60" s="66"/>
      <c r="K60" s="66">
        <f>SUM(F60:J60)</f>
        <v>300000</v>
      </c>
    </row>
    <row r="61" spans="1:11" x14ac:dyDescent="0.25">
      <c r="A61" s="68"/>
      <c r="B61" s="69"/>
      <c r="C61" s="70"/>
      <c r="D61" s="71" t="s">
        <v>14</v>
      </c>
      <c r="E61" s="72"/>
      <c r="F61" s="73"/>
      <c r="G61" s="73">
        <v>2509</v>
      </c>
      <c r="H61" s="73"/>
      <c r="I61" s="73">
        <v>100000</v>
      </c>
      <c r="J61" s="43"/>
      <c r="K61" s="73">
        <f>SUM(F61:J61)</f>
        <v>102509</v>
      </c>
    </row>
    <row r="62" spans="1:11" s="87" customFormat="1" x14ac:dyDescent="0.25">
      <c r="A62" s="82" t="s">
        <v>39</v>
      </c>
      <c r="B62" s="83">
        <v>74450</v>
      </c>
      <c r="C62" s="84" t="s">
        <v>40</v>
      </c>
      <c r="D62" s="85"/>
      <c r="E62" s="86">
        <v>215</v>
      </c>
      <c r="F62" s="75">
        <f>F63+F64</f>
        <v>1905786</v>
      </c>
      <c r="G62" s="75">
        <f t="shared" ref="G62:K62" si="18">G63+G64</f>
        <v>586214</v>
      </c>
      <c r="H62" s="75">
        <f t="shared" si="18"/>
        <v>57750</v>
      </c>
      <c r="I62" s="75">
        <f t="shared" si="18"/>
        <v>100000</v>
      </c>
      <c r="J62" s="75">
        <f t="shared" si="18"/>
        <v>144858</v>
      </c>
      <c r="K62" s="75">
        <f t="shared" si="18"/>
        <v>2794608</v>
      </c>
    </row>
    <row r="63" spans="1:11" s="87" customFormat="1" x14ac:dyDescent="0.25">
      <c r="A63" s="88"/>
      <c r="B63" s="89"/>
      <c r="C63" s="90"/>
      <c r="D63" s="91" t="s">
        <v>13</v>
      </c>
      <c r="E63" s="92"/>
      <c r="F63" s="67">
        <v>1873786</v>
      </c>
      <c r="G63" s="67">
        <v>556214</v>
      </c>
      <c r="H63" s="67">
        <v>57750</v>
      </c>
      <c r="I63" s="67">
        <v>100000</v>
      </c>
      <c r="J63" s="67">
        <f>'[1]TABELA 4.2'!D67</f>
        <v>144858</v>
      </c>
      <c r="K63" s="67">
        <f t="shared" ref="K63:K69" si="19">SUM(F63:J63)</f>
        <v>2732608</v>
      </c>
    </row>
    <row r="64" spans="1:11" s="87" customFormat="1" x14ac:dyDescent="0.25">
      <c r="A64" s="93"/>
      <c r="B64" s="94"/>
      <c r="C64" s="95"/>
      <c r="D64" s="96" t="s">
        <v>14</v>
      </c>
      <c r="E64" s="97"/>
      <c r="F64" s="98">
        <v>32000</v>
      </c>
      <c r="G64" s="98">
        <v>30000</v>
      </c>
      <c r="H64" s="98"/>
      <c r="I64" s="98"/>
      <c r="J64" s="98">
        <f>'[1]TABELA 4.2'!E67</f>
        <v>0</v>
      </c>
      <c r="K64" s="98">
        <f t="shared" si="19"/>
        <v>62000</v>
      </c>
    </row>
    <row r="65" spans="1:11" x14ac:dyDescent="0.25">
      <c r="A65" s="82" t="s">
        <v>41</v>
      </c>
      <c r="B65" s="83">
        <v>75616</v>
      </c>
      <c r="C65" s="84" t="s">
        <v>42</v>
      </c>
      <c r="D65" s="85"/>
      <c r="E65" s="86">
        <v>13</v>
      </c>
      <c r="F65" s="75">
        <f>F66+F67</f>
        <v>95000</v>
      </c>
      <c r="G65" s="75">
        <f>G66+G67</f>
        <v>44625</v>
      </c>
      <c r="H65" s="75">
        <f t="shared" ref="H65:I65" si="20">H66+H67</f>
        <v>6000</v>
      </c>
      <c r="I65" s="75">
        <f t="shared" si="20"/>
        <v>0</v>
      </c>
      <c r="J65" s="75">
        <f>J66+J67</f>
        <v>0</v>
      </c>
      <c r="K65" s="75">
        <f t="shared" si="19"/>
        <v>145625</v>
      </c>
    </row>
    <row r="66" spans="1:11" x14ac:dyDescent="0.25">
      <c r="A66" s="61"/>
      <c r="B66" s="62"/>
      <c r="C66" s="63"/>
      <c r="D66" s="64" t="s">
        <v>13</v>
      </c>
      <c r="E66" s="65"/>
      <c r="F66" s="66">
        <v>95000</v>
      </c>
      <c r="G66" s="66">
        <v>24625</v>
      </c>
      <c r="H66" s="66">
        <v>5000</v>
      </c>
      <c r="I66" s="66"/>
      <c r="J66" s="66"/>
      <c r="K66" s="66">
        <f t="shared" si="19"/>
        <v>124625</v>
      </c>
    </row>
    <row r="67" spans="1:11" x14ac:dyDescent="0.25">
      <c r="A67" s="38"/>
      <c r="B67" s="39"/>
      <c r="C67" s="40"/>
      <c r="D67" s="41" t="s">
        <v>14</v>
      </c>
      <c r="E67" s="42"/>
      <c r="F67" s="43"/>
      <c r="G67" s="43">
        <v>20000</v>
      </c>
      <c r="H67" s="43">
        <v>1000</v>
      </c>
      <c r="I67" s="43"/>
      <c r="J67" s="43"/>
      <c r="K67" s="66">
        <f t="shared" si="19"/>
        <v>21000</v>
      </c>
    </row>
    <row r="68" spans="1:11" x14ac:dyDescent="0.25">
      <c r="A68" s="55" t="s">
        <v>41</v>
      </c>
      <c r="B68" s="56">
        <v>75617</v>
      </c>
      <c r="C68" s="57" t="s">
        <v>43</v>
      </c>
      <c r="D68" s="58"/>
      <c r="E68" s="59">
        <v>11</v>
      </c>
      <c r="F68" s="60">
        <f>F69+F70</f>
        <v>100000</v>
      </c>
      <c r="G68" s="60">
        <f>G69+G70</f>
        <v>75000</v>
      </c>
      <c r="H68" s="60">
        <f t="shared" ref="H68:J68" si="21">H69+H70</f>
        <v>10000</v>
      </c>
      <c r="I68" s="60">
        <f t="shared" si="21"/>
        <v>0</v>
      </c>
      <c r="J68" s="60">
        <f t="shared" si="21"/>
        <v>15000</v>
      </c>
      <c r="K68" s="60">
        <f t="shared" si="19"/>
        <v>200000</v>
      </c>
    </row>
    <row r="69" spans="1:11" x14ac:dyDescent="0.25">
      <c r="A69" s="61"/>
      <c r="B69" s="62"/>
      <c r="C69" s="63"/>
      <c r="D69" s="64" t="s">
        <v>13</v>
      </c>
      <c r="E69" s="65"/>
      <c r="F69" s="66">
        <v>100000</v>
      </c>
      <c r="G69" s="66">
        <v>75000</v>
      </c>
      <c r="H69" s="66">
        <v>10000</v>
      </c>
      <c r="I69" s="66"/>
      <c r="J69" s="66">
        <f>'[1]TABELA 4.2'!D73</f>
        <v>15000</v>
      </c>
      <c r="K69" s="66">
        <f t="shared" si="19"/>
        <v>200000</v>
      </c>
    </row>
    <row r="70" spans="1:11" x14ac:dyDescent="0.25">
      <c r="A70" s="38"/>
      <c r="B70" s="39"/>
      <c r="C70" s="40"/>
      <c r="D70" s="41" t="s">
        <v>14</v>
      </c>
      <c r="E70" s="42"/>
      <c r="F70" s="43"/>
      <c r="G70" s="43"/>
      <c r="H70" s="43"/>
      <c r="I70" s="43"/>
      <c r="J70" s="43"/>
      <c r="K70" s="43"/>
    </row>
    <row r="71" spans="1:11" x14ac:dyDescent="0.25">
      <c r="A71" s="31"/>
      <c r="B71" s="32">
        <v>85024</v>
      </c>
      <c r="C71" s="33" t="s">
        <v>44</v>
      </c>
      <c r="D71" s="34"/>
      <c r="E71" s="35">
        <v>28</v>
      </c>
      <c r="F71" s="36">
        <f>F72+F73</f>
        <v>246000</v>
      </c>
      <c r="G71" s="36">
        <f t="shared" ref="G71:K71" si="22">G72+G73</f>
        <v>70000</v>
      </c>
      <c r="H71" s="36">
        <f t="shared" si="22"/>
        <v>0</v>
      </c>
      <c r="I71" s="36">
        <f t="shared" si="22"/>
        <v>200000</v>
      </c>
      <c r="J71" s="36">
        <f t="shared" si="22"/>
        <v>248141</v>
      </c>
      <c r="K71" s="36">
        <f t="shared" si="22"/>
        <v>764141</v>
      </c>
    </row>
    <row r="72" spans="1:11" x14ac:dyDescent="0.25">
      <c r="A72" s="18"/>
      <c r="B72" s="19"/>
      <c r="C72" s="20"/>
      <c r="D72" s="21" t="s">
        <v>13</v>
      </c>
      <c r="E72" s="22"/>
      <c r="F72" s="37">
        <v>246000</v>
      </c>
      <c r="G72" s="37">
        <v>40000</v>
      </c>
      <c r="H72" s="37"/>
      <c r="I72" s="37">
        <v>150000</v>
      </c>
      <c r="J72" s="37">
        <f>'[1]TABELA 4.2'!D78</f>
        <v>165000</v>
      </c>
      <c r="K72" s="37">
        <f>F72+G72+H72+I72+J72</f>
        <v>601000</v>
      </c>
    </row>
    <row r="73" spans="1:11" x14ac:dyDescent="0.25">
      <c r="A73" s="38"/>
      <c r="B73" s="39"/>
      <c r="C73" s="40"/>
      <c r="D73" s="41" t="s">
        <v>14</v>
      </c>
      <c r="E73" s="42"/>
      <c r="F73" s="43"/>
      <c r="G73" s="43">
        <v>30000</v>
      </c>
      <c r="H73" s="43"/>
      <c r="I73" s="43">
        <v>50000</v>
      </c>
      <c r="J73" s="43">
        <f>'[1]TABELA 4.2'!E77</f>
        <v>83141</v>
      </c>
      <c r="K73" s="43">
        <f>F73+G73+H73+I73+J73</f>
        <v>163141</v>
      </c>
    </row>
    <row r="74" spans="1:11" x14ac:dyDescent="0.25">
      <c r="A74" s="31">
        <v>1.18</v>
      </c>
      <c r="B74" s="47">
        <v>920</v>
      </c>
      <c r="C74" s="99" t="s">
        <v>45</v>
      </c>
      <c r="D74" s="100"/>
      <c r="E74" s="35">
        <f t="shared" ref="E74:K74" si="23">E77+E80+E83+E86+E93</f>
        <v>1140</v>
      </c>
      <c r="F74" s="36">
        <f t="shared" si="23"/>
        <v>9484029</v>
      </c>
      <c r="G74" s="36">
        <f t="shared" si="23"/>
        <v>1521040</v>
      </c>
      <c r="H74" s="36">
        <f t="shared" si="23"/>
        <v>187900</v>
      </c>
      <c r="I74" s="36">
        <f t="shared" si="23"/>
        <v>250000</v>
      </c>
      <c r="J74" s="36">
        <f t="shared" si="23"/>
        <v>723258</v>
      </c>
      <c r="K74" s="36">
        <f t="shared" si="23"/>
        <v>12166227</v>
      </c>
    </row>
    <row r="75" spans="1:11" x14ac:dyDescent="0.25">
      <c r="A75" s="49"/>
      <c r="B75" s="50"/>
      <c r="C75" s="51"/>
      <c r="D75" s="52" t="s">
        <v>13</v>
      </c>
      <c r="E75" s="53"/>
      <c r="F75" s="54">
        <f t="shared" ref="F75:K76" si="24">F78+F81+F84+F87</f>
        <v>9456029</v>
      </c>
      <c r="G75" s="54">
        <f t="shared" si="24"/>
        <v>1239040</v>
      </c>
      <c r="H75" s="54">
        <f t="shared" si="24"/>
        <v>170000</v>
      </c>
      <c r="I75" s="54">
        <f t="shared" si="24"/>
        <v>150000</v>
      </c>
      <c r="J75" s="54">
        <f>J78+J81+J84+J87</f>
        <v>552258</v>
      </c>
      <c r="K75" s="54">
        <f t="shared" si="24"/>
        <v>11567327</v>
      </c>
    </row>
    <row r="76" spans="1:11" x14ac:dyDescent="0.25">
      <c r="A76" s="49"/>
      <c r="B76" s="50"/>
      <c r="C76" s="51"/>
      <c r="D76" s="52" t="s">
        <v>14</v>
      </c>
      <c r="E76" s="53"/>
      <c r="F76" s="54">
        <f t="shared" si="24"/>
        <v>28000</v>
      </c>
      <c r="G76" s="54">
        <f t="shared" si="24"/>
        <v>282000</v>
      </c>
      <c r="H76" s="54">
        <f>H79+H82+H85+H88</f>
        <v>17900</v>
      </c>
      <c r="I76" s="54">
        <f t="shared" si="24"/>
        <v>100000</v>
      </c>
      <c r="J76" s="54">
        <f>J79+J82+J85+J88</f>
        <v>171000</v>
      </c>
      <c r="K76" s="54">
        <f t="shared" si="24"/>
        <v>598900</v>
      </c>
    </row>
    <row r="77" spans="1:11" x14ac:dyDescent="0.25">
      <c r="A77" s="55" t="s">
        <v>46</v>
      </c>
      <c r="B77" s="56">
        <v>92120</v>
      </c>
      <c r="C77" s="57" t="s">
        <v>47</v>
      </c>
      <c r="D77" s="58"/>
      <c r="E77" s="59">
        <v>12</v>
      </c>
      <c r="F77" s="60">
        <f>F78+F79</f>
        <v>101115</v>
      </c>
      <c r="G77" s="60">
        <f>G78+G79</f>
        <v>853000</v>
      </c>
      <c r="H77" s="60">
        <f>SUM(H78:H79)</f>
        <v>187900</v>
      </c>
      <c r="I77" s="60">
        <f>SUM(I78:I79)</f>
        <v>250000</v>
      </c>
      <c r="J77" s="60">
        <f>SUM(J78:J79)</f>
        <v>0</v>
      </c>
      <c r="K77" s="60">
        <f>SUM(F77:J77)</f>
        <v>1392015</v>
      </c>
    </row>
    <row r="78" spans="1:11" x14ac:dyDescent="0.25">
      <c r="A78" s="61"/>
      <c r="B78" s="62"/>
      <c r="C78" s="63"/>
      <c r="D78" s="64" t="s">
        <v>13</v>
      </c>
      <c r="E78" s="65"/>
      <c r="F78" s="66">
        <v>101115</v>
      </c>
      <c r="G78" s="66">
        <v>653000</v>
      </c>
      <c r="H78" s="66">
        <v>170000</v>
      </c>
      <c r="I78" s="66">
        <v>150000</v>
      </c>
      <c r="J78" s="66"/>
      <c r="K78" s="66">
        <f>F78+G78+H78+I78+J78</f>
        <v>1074115</v>
      </c>
    </row>
    <row r="79" spans="1:11" x14ac:dyDescent="0.25">
      <c r="A79" s="68"/>
      <c r="B79" s="69"/>
      <c r="C79" s="70"/>
      <c r="D79" s="71" t="s">
        <v>14</v>
      </c>
      <c r="E79" s="72"/>
      <c r="F79" s="73"/>
      <c r="G79" s="73">
        <v>200000</v>
      </c>
      <c r="H79" s="73">
        <v>17900</v>
      </c>
      <c r="I79" s="73">
        <v>100000</v>
      </c>
      <c r="J79" s="43"/>
      <c r="K79" s="73">
        <f>F79+G79+H79+I79+J79</f>
        <v>317900</v>
      </c>
    </row>
    <row r="80" spans="1:11" x14ac:dyDescent="0.25">
      <c r="A80" s="55" t="s">
        <v>48</v>
      </c>
      <c r="B80" s="56">
        <v>92670</v>
      </c>
      <c r="C80" s="77" t="s">
        <v>49</v>
      </c>
      <c r="D80" s="78"/>
      <c r="E80" s="59">
        <v>67</v>
      </c>
      <c r="F80" s="60">
        <f>F81+F82</f>
        <v>473112</v>
      </c>
      <c r="G80" s="60">
        <f t="shared" ref="G80:K80" si="25">G81+G82</f>
        <v>100000</v>
      </c>
      <c r="H80" s="60">
        <f t="shared" si="25"/>
        <v>0</v>
      </c>
      <c r="I80" s="60">
        <f t="shared" si="25"/>
        <v>0</v>
      </c>
      <c r="J80" s="60">
        <f t="shared" si="25"/>
        <v>0</v>
      </c>
      <c r="K80" s="60">
        <f t="shared" si="25"/>
        <v>573112</v>
      </c>
    </row>
    <row r="81" spans="1:11" x14ac:dyDescent="0.25">
      <c r="A81" s="61"/>
      <c r="B81" s="62"/>
      <c r="C81" s="63"/>
      <c r="D81" s="64" t="s">
        <v>13</v>
      </c>
      <c r="E81" s="65"/>
      <c r="F81" s="66">
        <v>473112</v>
      </c>
      <c r="G81" s="66">
        <v>30000</v>
      </c>
      <c r="H81" s="66"/>
      <c r="I81" s="66"/>
      <c r="J81" s="66"/>
      <c r="K81" s="66">
        <f t="shared" ref="K81:K85" si="26">F81+G81+H81+I81+J81</f>
        <v>503112</v>
      </c>
    </row>
    <row r="82" spans="1:11" x14ac:dyDescent="0.25">
      <c r="A82" s="38"/>
      <c r="B82" s="39"/>
      <c r="C82" s="40"/>
      <c r="D82" s="41" t="s">
        <v>14</v>
      </c>
      <c r="E82" s="42"/>
      <c r="F82" s="43"/>
      <c r="G82" s="43">
        <v>70000</v>
      </c>
      <c r="H82" s="43"/>
      <c r="I82" s="43"/>
      <c r="J82" s="43"/>
      <c r="K82" s="43">
        <f t="shared" si="26"/>
        <v>70000</v>
      </c>
    </row>
    <row r="83" spans="1:11" x14ac:dyDescent="0.25">
      <c r="A83" s="55" t="s">
        <v>50</v>
      </c>
      <c r="B83" s="56">
        <v>93690</v>
      </c>
      <c r="C83" s="57" t="s">
        <v>51</v>
      </c>
      <c r="D83" s="58"/>
      <c r="E83" s="86">
        <v>861</v>
      </c>
      <c r="F83" s="60">
        <f>F84+F85</f>
        <v>6966649</v>
      </c>
      <c r="G83" s="60">
        <f t="shared" ref="G83:K83" si="27">G84+G85</f>
        <v>336388</v>
      </c>
      <c r="H83" s="60">
        <f t="shared" si="27"/>
        <v>0</v>
      </c>
      <c r="I83" s="60">
        <f t="shared" si="27"/>
        <v>0</v>
      </c>
      <c r="J83" s="60">
        <f>J84+J85</f>
        <v>723258</v>
      </c>
      <c r="K83" s="60">
        <f t="shared" si="27"/>
        <v>8026295</v>
      </c>
    </row>
    <row r="84" spans="1:11" x14ac:dyDescent="0.25">
      <c r="A84" s="61"/>
      <c r="B84" s="62"/>
      <c r="C84" s="63"/>
      <c r="D84" s="64" t="s">
        <v>13</v>
      </c>
      <c r="E84" s="65"/>
      <c r="F84" s="66">
        <v>6966649</v>
      </c>
      <c r="G84" s="66">
        <v>336388</v>
      </c>
      <c r="H84" s="66"/>
      <c r="I84" s="66"/>
      <c r="J84" s="66">
        <f>'[1]TABELA 4.2'!D84</f>
        <v>552258</v>
      </c>
      <c r="K84" s="66">
        <f t="shared" si="26"/>
        <v>7855295</v>
      </c>
    </row>
    <row r="85" spans="1:11" x14ac:dyDescent="0.25">
      <c r="A85" s="38"/>
      <c r="B85" s="39"/>
      <c r="C85" s="40"/>
      <c r="D85" s="41" t="s">
        <v>14</v>
      </c>
      <c r="E85" s="42"/>
      <c r="F85" s="43"/>
      <c r="G85" s="43"/>
      <c r="H85" s="43"/>
      <c r="I85" s="43"/>
      <c r="J85" s="43">
        <f>'[1]TABELA 4.2'!E84</f>
        <v>171000</v>
      </c>
      <c r="K85" s="43">
        <f t="shared" si="26"/>
        <v>171000</v>
      </c>
    </row>
    <row r="86" spans="1:11" x14ac:dyDescent="0.25">
      <c r="A86" s="55" t="s">
        <v>52</v>
      </c>
      <c r="B86" s="56">
        <v>94890</v>
      </c>
      <c r="C86" s="57" t="s">
        <v>53</v>
      </c>
      <c r="D86" s="58"/>
      <c r="E86" s="59">
        <v>200</v>
      </c>
      <c r="F86" s="60">
        <f>F87+F88</f>
        <v>1943153</v>
      </c>
      <c r="G86" s="60">
        <f t="shared" ref="G86:K86" si="28">G87+G88</f>
        <v>231652</v>
      </c>
      <c r="H86" s="60">
        <f t="shared" si="28"/>
        <v>0</v>
      </c>
      <c r="I86" s="60">
        <f t="shared" si="28"/>
        <v>0</v>
      </c>
      <c r="J86" s="60">
        <f>J87+J88</f>
        <v>0</v>
      </c>
      <c r="K86" s="60">
        <f t="shared" si="28"/>
        <v>2174805</v>
      </c>
    </row>
    <row r="87" spans="1:11" x14ac:dyDescent="0.25">
      <c r="A87" s="61"/>
      <c r="B87" s="62"/>
      <c r="C87" s="63"/>
      <c r="D87" s="64" t="s">
        <v>13</v>
      </c>
      <c r="E87" s="65"/>
      <c r="F87" s="67">
        <v>1915153</v>
      </c>
      <c r="G87" s="66">
        <v>219652</v>
      </c>
      <c r="H87" s="66"/>
      <c r="I87" s="66"/>
      <c r="J87" s="66"/>
      <c r="K87" s="66">
        <f>F87+G87+H87+I87+J87</f>
        <v>2134805</v>
      </c>
    </row>
    <row r="88" spans="1:11" x14ac:dyDescent="0.25">
      <c r="A88" s="38"/>
      <c r="B88" s="39"/>
      <c r="C88" s="40"/>
      <c r="D88" s="28" t="s">
        <v>14</v>
      </c>
      <c r="E88" s="29"/>
      <c r="F88" s="101">
        <v>28000</v>
      </c>
      <c r="G88" s="102">
        <v>12000</v>
      </c>
      <c r="H88" s="102"/>
      <c r="I88" s="102"/>
      <c r="J88" s="102"/>
      <c r="K88" s="102">
        <f>F88+G88+H88+I88+J88</f>
        <v>40000</v>
      </c>
    </row>
    <row r="89" spans="1:11" x14ac:dyDescent="0.25">
      <c r="A89" s="103"/>
      <c r="B89" s="104"/>
      <c r="C89" s="105"/>
      <c r="D89" s="106"/>
      <c r="E89" s="107"/>
      <c r="F89" s="108"/>
      <c r="G89" s="109"/>
      <c r="H89" s="109"/>
      <c r="I89" s="109"/>
      <c r="J89" s="109"/>
      <c r="K89" s="109"/>
    </row>
    <row r="90" spans="1:11" x14ac:dyDescent="0.25">
      <c r="A90" s="103"/>
      <c r="B90" s="104"/>
      <c r="C90" s="105"/>
      <c r="D90" s="106"/>
      <c r="E90" s="107"/>
      <c r="F90" s="108"/>
      <c r="G90" s="109"/>
      <c r="H90" s="109"/>
      <c r="I90" s="109"/>
      <c r="J90" s="109"/>
      <c r="K90" s="109"/>
    </row>
    <row r="91" spans="1:11" x14ac:dyDescent="0.25">
      <c r="A91" s="103"/>
      <c r="B91" s="104"/>
      <c r="C91" s="105"/>
      <c r="D91" s="106"/>
      <c r="E91" s="107"/>
      <c r="F91" s="108"/>
      <c r="G91" s="109"/>
      <c r="H91" s="109"/>
      <c r="I91" s="109"/>
      <c r="J91" s="109"/>
      <c r="K91" s="109"/>
    </row>
    <row r="92" spans="1:11" x14ac:dyDescent="0.25">
      <c r="A92" s="103"/>
      <c r="B92" s="104"/>
      <c r="C92" s="105"/>
      <c r="D92" s="106"/>
      <c r="E92" s="107"/>
      <c r="F92" s="108"/>
      <c r="G92" s="109"/>
      <c r="H92" s="109"/>
      <c r="I92" s="109"/>
      <c r="J92" s="109"/>
      <c r="K92" s="109"/>
    </row>
    <row r="93" spans="1:11" x14ac:dyDescent="0.25">
      <c r="F93" s="24"/>
    </row>
    <row r="94" spans="1:11" ht="18.75" x14ac:dyDescent="0.3">
      <c r="B94" s="110" t="s">
        <v>54</v>
      </c>
      <c r="F94" s="24"/>
      <c r="G94" s="24"/>
      <c r="I94" s="110" t="s">
        <v>55</v>
      </c>
    </row>
    <row r="95" spans="1:11" x14ac:dyDescent="0.25">
      <c r="B95" t="s">
        <v>56</v>
      </c>
      <c r="I95" t="s">
        <v>57</v>
      </c>
    </row>
  </sheetData>
  <mergeCells count="30">
    <mergeCell ref="C71:D71"/>
    <mergeCell ref="C74:D74"/>
    <mergeCell ref="C77:D77"/>
    <mergeCell ref="C80:D80"/>
    <mergeCell ref="C83:D83"/>
    <mergeCell ref="C86:D86"/>
    <mergeCell ref="C53:D53"/>
    <mergeCell ref="C56:D56"/>
    <mergeCell ref="C59:D59"/>
    <mergeCell ref="C62:D62"/>
    <mergeCell ref="C65:D65"/>
    <mergeCell ref="C68:D68"/>
    <mergeCell ref="C35:D35"/>
    <mergeCell ref="C38:D38"/>
    <mergeCell ref="C41:D41"/>
    <mergeCell ref="C44:D44"/>
    <mergeCell ref="C47:D47"/>
    <mergeCell ref="C50:D50"/>
    <mergeCell ref="C17:D17"/>
    <mergeCell ref="C20:D20"/>
    <mergeCell ref="C23:D23"/>
    <mergeCell ref="C26:D26"/>
    <mergeCell ref="C29:D29"/>
    <mergeCell ref="C32:D32"/>
    <mergeCell ref="A1:K1"/>
    <mergeCell ref="C3:D3"/>
    <mergeCell ref="B5:C5"/>
    <mergeCell ref="C8:D8"/>
    <mergeCell ref="C11:D11"/>
    <mergeCell ref="C14:D1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2024-10-31T13:40:43Z</dcterms:modified>
</cp:coreProperties>
</file>