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bit.abiti\Desktop\Dokumentet e mia\1. BUXHETI\Buxheti 2026\"/>
    </mc:Choice>
  </mc:AlternateContent>
  <xr:revisionPtr revIDLastSave="0" documentId="13_ncr:1_{1BF295C8-A39C-4D37-944E-570305B35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K87" i="1"/>
  <c r="K86" i="1"/>
  <c r="J86" i="1"/>
  <c r="I86" i="1"/>
  <c r="H86" i="1"/>
  <c r="G86" i="1"/>
  <c r="F86" i="1"/>
  <c r="J85" i="1"/>
  <c r="K85" i="1" s="1"/>
  <c r="K76" i="1" s="1"/>
  <c r="K84" i="1"/>
  <c r="K83" i="1" s="1"/>
  <c r="J84" i="1"/>
  <c r="J83" i="1"/>
  <c r="I83" i="1"/>
  <c r="H83" i="1"/>
  <c r="G83" i="1"/>
  <c r="F83" i="1"/>
  <c r="K82" i="1"/>
  <c r="K81" i="1"/>
  <c r="K80" i="1" s="1"/>
  <c r="J80" i="1"/>
  <c r="I80" i="1"/>
  <c r="H80" i="1"/>
  <c r="G80" i="1"/>
  <c r="G74" i="1" s="1"/>
  <c r="F80" i="1"/>
  <c r="K79" i="1"/>
  <c r="K78" i="1"/>
  <c r="J77" i="1"/>
  <c r="K77" i="1" s="1"/>
  <c r="I77" i="1"/>
  <c r="I74" i="1" s="1"/>
  <c r="H77" i="1"/>
  <c r="G77" i="1"/>
  <c r="F77" i="1"/>
  <c r="J76" i="1"/>
  <c r="I76" i="1"/>
  <c r="H76" i="1"/>
  <c r="G76" i="1"/>
  <c r="F76" i="1"/>
  <c r="K75" i="1"/>
  <c r="J75" i="1"/>
  <c r="I75" i="1"/>
  <c r="H75" i="1"/>
  <c r="G75" i="1"/>
  <c r="F75" i="1"/>
  <c r="H74" i="1"/>
  <c r="F74" i="1"/>
  <c r="E74" i="1"/>
  <c r="J73" i="1"/>
  <c r="K73" i="1" s="1"/>
  <c r="J72" i="1"/>
  <c r="K72" i="1" s="1"/>
  <c r="I71" i="1"/>
  <c r="H71" i="1"/>
  <c r="G71" i="1"/>
  <c r="F71" i="1"/>
  <c r="J69" i="1"/>
  <c r="J68" i="1" s="1"/>
  <c r="I68" i="1"/>
  <c r="H68" i="1"/>
  <c r="G68" i="1"/>
  <c r="K68" i="1" s="1"/>
  <c r="F68" i="1"/>
  <c r="K67" i="1"/>
  <c r="K66" i="1"/>
  <c r="J65" i="1"/>
  <c r="I65" i="1"/>
  <c r="H65" i="1"/>
  <c r="G65" i="1"/>
  <c r="F65" i="1"/>
  <c r="K65" i="1" s="1"/>
  <c r="J64" i="1"/>
  <c r="J58" i="1" s="1"/>
  <c r="K63" i="1"/>
  <c r="J63" i="1"/>
  <c r="I62" i="1"/>
  <c r="H62" i="1"/>
  <c r="G62" i="1"/>
  <c r="F62" i="1"/>
  <c r="K61" i="1"/>
  <c r="K60" i="1"/>
  <c r="J59" i="1"/>
  <c r="I59" i="1"/>
  <c r="I56" i="1" s="1"/>
  <c r="H59" i="1"/>
  <c r="G59" i="1"/>
  <c r="G56" i="1" s="1"/>
  <c r="F59" i="1"/>
  <c r="F56" i="1" s="1"/>
  <c r="I58" i="1"/>
  <c r="H58" i="1"/>
  <c r="G58" i="1"/>
  <c r="K58" i="1" s="1"/>
  <c r="F58" i="1"/>
  <c r="J57" i="1"/>
  <c r="J56" i="1" s="1"/>
  <c r="I57" i="1"/>
  <c r="H57" i="1"/>
  <c r="G57" i="1"/>
  <c r="F57" i="1"/>
  <c r="H56" i="1"/>
  <c r="E56" i="1"/>
  <c r="J55" i="1"/>
  <c r="K55" i="1" s="1"/>
  <c r="J54" i="1"/>
  <c r="K54" i="1" s="1"/>
  <c r="K53" i="1" s="1"/>
  <c r="I53" i="1"/>
  <c r="H53" i="1"/>
  <c r="G53" i="1"/>
  <c r="F53" i="1"/>
  <c r="K52" i="1"/>
  <c r="K51" i="1"/>
  <c r="K50" i="1"/>
  <c r="J50" i="1"/>
  <c r="I50" i="1"/>
  <c r="H50" i="1"/>
  <c r="G50" i="1"/>
  <c r="F50" i="1"/>
  <c r="K49" i="1"/>
  <c r="K48" i="1"/>
  <c r="K47" i="1"/>
  <c r="J47" i="1"/>
  <c r="I47" i="1"/>
  <c r="H47" i="1"/>
  <c r="G47" i="1"/>
  <c r="F47" i="1"/>
  <c r="J46" i="1"/>
  <c r="J7" i="1" s="1"/>
  <c r="J5" i="1" s="1"/>
  <c r="J4" i="1" s="1"/>
  <c r="K45" i="1"/>
  <c r="J45" i="1"/>
  <c r="J44" i="1" s="1"/>
  <c r="I44" i="1"/>
  <c r="H44" i="1"/>
  <c r="G44" i="1"/>
  <c r="F44" i="1"/>
  <c r="K43" i="1"/>
  <c r="K42" i="1"/>
  <c r="J41" i="1"/>
  <c r="I41" i="1"/>
  <c r="H41" i="1"/>
  <c r="G41" i="1"/>
  <c r="F41" i="1"/>
  <c r="K41" i="1" s="1"/>
  <c r="K40" i="1"/>
  <c r="K39" i="1"/>
  <c r="J38" i="1"/>
  <c r="I38" i="1"/>
  <c r="H38" i="1"/>
  <c r="G38" i="1"/>
  <c r="K38" i="1" s="1"/>
  <c r="F38" i="1"/>
  <c r="K37" i="1"/>
  <c r="K34" i="1" s="1"/>
  <c r="J37" i="1"/>
  <c r="G37" i="1"/>
  <c r="J36" i="1"/>
  <c r="J33" i="1" s="1"/>
  <c r="I35" i="1"/>
  <c r="I32" i="1" s="1"/>
  <c r="H35" i="1"/>
  <c r="H32" i="1" s="1"/>
  <c r="G35" i="1"/>
  <c r="G32" i="1" s="1"/>
  <c r="F35" i="1"/>
  <c r="J34" i="1"/>
  <c r="I34" i="1"/>
  <c r="H34" i="1"/>
  <c r="G34" i="1"/>
  <c r="F34" i="1"/>
  <c r="I33" i="1"/>
  <c r="H33" i="1"/>
  <c r="G33" i="1"/>
  <c r="F33" i="1"/>
  <c r="F32" i="1" s="1"/>
  <c r="E32" i="1"/>
  <c r="K31" i="1"/>
  <c r="K30" i="1"/>
  <c r="K29" i="1"/>
  <c r="J29" i="1"/>
  <c r="I29" i="1"/>
  <c r="H29" i="1"/>
  <c r="G29" i="1"/>
  <c r="F29" i="1"/>
  <c r="K28" i="1"/>
  <c r="K27" i="1"/>
  <c r="K26" i="1"/>
  <c r="J26" i="1"/>
  <c r="I26" i="1"/>
  <c r="H26" i="1"/>
  <c r="G26" i="1"/>
  <c r="F26" i="1"/>
  <c r="K25" i="1"/>
  <c r="K24" i="1"/>
  <c r="K23" i="1"/>
  <c r="J23" i="1"/>
  <c r="I23" i="1"/>
  <c r="H23" i="1"/>
  <c r="G23" i="1"/>
  <c r="F23" i="1"/>
  <c r="K22" i="1"/>
  <c r="K21" i="1"/>
  <c r="K20" i="1"/>
  <c r="J20" i="1"/>
  <c r="I20" i="1"/>
  <c r="H20" i="1"/>
  <c r="G20" i="1"/>
  <c r="F20" i="1"/>
  <c r="K19" i="1"/>
  <c r="K18" i="1"/>
  <c r="J17" i="1"/>
  <c r="I17" i="1"/>
  <c r="H17" i="1"/>
  <c r="G17" i="1"/>
  <c r="F17" i="1"/>
  <c r="K17" i="1" s="1"/>
  <c r="K16" i="1"/>
  <c r="K15" i="1"/>
  <c r="K12" i="1" s="1"/>
  <c r="K11" i="1" s="1"/>
  <c r="K14" i="1"/>
  <c r="I14" i="1"/>
  <c r="H14" i="1"/>
  <c r="G14" i="1"/>
  <c r="F14" i="1"/>
  <c r="K13" i="1"/>
  <c r="J13" i="1"/>
  <c r="G13" i="1"/>
  <c r="F13" i="1"/>
  <c r="J12" i="1"/>
  <c r="I12" i="1"/>
  <c r="H12" i="1"/>
  <c r="H11" i="1" s="1"/>
  <c r="G12" i="1"/>
  <c r="G11" i="1" s="1"/>
  <c r="F12" i="1"/>
  <c r="F11" i="1" s="1"/>
  <c r="J11" i="1"/>
  <c r="I11" i="1"/>
  <c r="E11" i="1"/>
  <c r="K10" i="1"/>
  <c r="K9" i="1"/>
  <c r="K8" i="1" s="1"/>
  <c r="M8" i="1"/>
  <c r="J8" i="1"/>
  <c r="I8" i="1"/>
  <c r="H8" i="1"/>
  <c r="G8" i="1"/>
  <c r="F8" i="1"/>
  <c r="M7" i="1"/>
  <c r="I7" i="1"/>
  <c r="H7" i="1"/>
  <c r="G7" i="1"/>
  <c r="F7" i="1"/>
  <c r="N6" i="1"/>
  <c r="M6" i="1"/>
  <c r="J6" i="1"/>
  <c r="I6" i="1"/>
  <c r="I5" i="1" s="1"/>
  <c r="I4" i="1" s="1"/>
  <c r="H6" i="1"/>
  <c r="H5" i="1" s="1"/>
  <c r="H4" i="1" s="1"/>
  <c r="G6" i="1"/>
  <c r="G5" i="1" s="1"/>
  <c r="G4" i="1" s="1"/>
  <c r="F6" i="1"/>
  <c r="F5" i="1" s="1"/>
  <c r="M5" i="1"/>
  <c r="E5" i="1"/>
  <c r="K2" i="1"/>
  <c r="F4" i="1" l="1"/>
  <c r="K4" i="1" s="1"/>
  <c r="K5" i="1"/>
  <c r="K71" i="1"/>
  <c r="K44" i="1"/>
  <c r="K62" i="1"/>
  <c r="K7" i="1"/>
  <c r="K74" i="1"/>
  <c r="K57" i="1"/>
  <c r="K56" i="1" s="1"/>
  <c r="K64" i="1"/>
  <c r="K69" i="1"/>
  <c r="J74" i="1"/>
  <c r="J35" i="1"/>
  <c r="K46" i="1"/>
  <c r="K36" i="1"/>
  <c r="K33" i="1" s="1"/>
  <c r="K59" i="1"/>
  <c r="J71" i="1"/>
  <c r="J53" i="1"/>
  <c r="K6" i="1"/>
  <c r="J62" i="1"/>
  <c r="J32" i="1" l="1"/>
  <c r="K35" i="1"/>
  <c r="K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45" authorId="0" shapeId="0" xr:uid="{316C30E3-3024-4E70-82B2-3491C0B6B3F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Tregu 10 000 (Qeraja)
Taksistat 
Berberet
Flizerkat 
Banesat kolektive
Artizanatet</t>
        </r>
      </text>
    </comment>
    <comment ref="F81" authorId="0" shapeId="0" xr:uid="{5A657E60-7E2E-4738-A328-F79608FF833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313,000
</t>
        </r>
      </text>
    </comment>
    <comment ref="F84" authorId="0" shapeId="0" xr:uid="{E585436E-2C91-4A6A-AB4A-DF74DC47821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5,263,795</t>
        </r>
      </text>
    </comment>
    <comment ref="F87" authorId="0" shapeId="0" xr:uid="{25CF7451-A3C7-4B8E-8BBC-A15FBD59B5B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1,612,100</t>
        </r>
      </text>
    </comment>
  </commentList>
</comments>
</file>

<file path=xl/sharedStrings.xml><?xml version="1.0" encoding="utf-8"?>
<sst xmlns="http://schemas.openxmlformats.org/spreadsheetml/2006/main" count="113" uniqueCount="58">
  <si>
    <t>Tabela 4.1  Plani i ndarjeve buxhetore të shpenzimeve totale të komunës për vitin 2026-2028</t>
  </si>
  <si>
    <t>Kod.</t>
  </si>
  <si>
    <t>Kod.i programit/nenprogramit</t>
  </si>
  <si>
    <t>Përshkrimi</t>
  </si>
  <si>
    <t>Stafi 2026</t>
  </si>
  <si>
    <t>Pagat dhe mëditjet</t>
  </si>
  <si>
    <t>Mallrat dhe shërbimet</t>
  </si>
  <si>
    <t>Shpenzimet komunale</t>
  </si>
  <si>
    <t>Subvencionet dhe transferet</t>
  </si>
  <si>
    <t>Shpenzimet kapitale</t>
  </si>
  <si>
    <t>Total</t>
  </si>
  <si>
    <t>Ndryshimi</t>
  </si>
  <si>
    <t xml:space="preserve">TOTAL SHPENZIMET </t>
  </si>
  <si>
    <t xml:space="preserve">Grantet Qeveritare </t>
  </si>
  <si>
    <t>Të hyrat vetanake</t>
  </si>
  <si>
    <t>Zyra e Kryetarit</t>
  </si>
  <si>
    <t>Administrata dhe personeli</t>
  </si>
  <si>
    <t>1.3.1</t>
  </si>
  <si>
    <t>Administrata</t>
  </si>
  <si>
    <t>1.3.6</t>
  </si>
  <si>
    <t>Çështjet gjinore</t>
  </si>
  <si>
    <t xml:space="preserve">Inspektimet </t>
  </si>
  <si>
    <t>Prokurimi</t>
  </si>
  <si>
    <t xml:space="preserve">Zyra e Kuvendit Komunal </t>
  </si>
  <si>
    <t>Buxhetimi</t>
  </si>
  <si>
    <t>Shërbimet publike, mbrojtja civile, emergjenca</t>
  </si>
  <si>
    <t>1.7.1</t>
  </si>
  <si>
    <t>Infrastruktura Publike</t>
  </si>
  <si>
    <t>1.7.6</t>
  </si>
  <si>
    <t>Zjarrfiksat dhe inspektimet</t>
  </si>
  <si>
    <t>1.7.7</t>
  </si>
  <si>
    <t>Menaxhimi I Katastrofave Natyrore</t>
  </si>
  <si>
    <t>Bujqësia</t>
  </si>
  <si>
    <t>Zyra komunale për komunitete dhe kthim</t>
  </si>
  <si>
    <t>Shërbimet kadastrale</t>
  </si>
  <si>
    <t>Planifikimi urban dhe inspeksioni</t>
  </si>
  <si>
    <t xml:space="preserve">Shëndetësia dhe mirëqenia sociale </t>
  </si>
  <si>
    <t>1.15.1</t>
  </si>
  <si>
    <t xml:space="preserve">Administrata </t>
  </si>
  <si>
    <t>1.15.2</t>
  </si>
  <si>
    <t>SH.K.P.SH</t>
  </si>
  <si>
    <t>1.15.4</t>
  </si>
  <si>
    <t>Shërbmet Sociale</t>
  </si>
  <si>
    <t>Shërbmet Rezidenciale</t>
  </si>
  <si>
    <t>Shërbimet kulturore</t>
  </si>
  <si>
    <t xml:space="preserve">Arsimi dhe shkenca </t>
  </si>
  <si>
    <t>1.18.1</t>
  </si>
  <si>
    <t xml:space="preserve">Admimistrata </t>
  </si>
  <si>
    <t>1.18.2</t>
  </si>
  <si>
    <t>Arsimi Parashkollor dhe qerdhet</t>
  </si>
  <si>
    <t>1.18.3</t>
  </si>
  <si>
    <t>Arsimi Fillor</t>
  </si>
  <si>
    <t>1.18.4</t>
  </si>
  <si>
    <t>Arsimi i mesëm</t>
  </si>
  <si>
    <t>Ferit Idrizi, Kryetar I Komunës</t>
  </si>
  <si>
    <t>Abit Abiti, ZKF</t>
  </si>
  <si>
    <t>_____________________________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</si>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</sst>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4"/>
      <color indexed="8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horizontal="center"/>
    </xf>
    <xf numFmtId="43" fontId="0" fillId="0" borderId="0" xfId="1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>
      <alignment horizontal="center" vertical="center" wrapText="1"/>
    </xf>
    <xf numFmtId="43" fontId="4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3" fontId="6" fillId="2" borderId="5" xfId="2" applyFont="1" applyFill="1" applyBorder="1" applyAlignment="1">
      <alignment horizontal="center" vertical="center" wrapText="1"/>
    </xf>
    <xf numFmtId="43" fontId="6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Protection="1">
      <protection locked="0"/>
    </xf>
    <xf numFmtId="43" fontId="9" fillId="3" borderId="2" xfId="2" applyFont="1" applyFill="1" applyBorder="1"/>
    <xf numFmtId="43" fontId="0" fillId="3" borderId="0" xfId="1" applyFont="1" applyFill="1"/>
    <xf numFmtId="43" fontId="0" fillId="3" borderId="0" xfId="0" applyNumberFormat="1" applyFill="1"/>
    <xf numFmtId="0" fontId="10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10" fillId="4" borderId="2" xfId="0" applyFont="1" applyFill="1" applyBorder="1"/>
    <xf numFmtId="0" fontId="11" fillId="4" borderId="2" xfId="0" applyFont="1" applyFill="1" applyBorder="1" applyAlignment="1" applyProtection="1">
      <alignment horizontal="left" indent="1"/>
      <protection locked="0"/>
    </xf>
    <xf numFmtId="164" fontId="10" fillId="4" borderId="2" xfId="2" applyNumberFormat="1" applyFont="1" applyFill="1" applyBorder="1"/>
    <xf numFmtId="43" fontId="4" fillId="4" borderId="2" xfId="2" applyFont="1" applyFill="1" applyBorder="1"/>
    <xf numFmtId="43" fontId="12" fillId="5" borderId="2" xfId="1" applyFont="1" applyFill="1" applyBorder="1"/>
    <xf numFmtId="43" fontId="0" fillId="0" borderId="0" xfId="0" applyNumberFormat="1"/>
    <xf numFmtId="0" fontId="10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10" fillId="6" borderId="2" xfId="0" applyFont="1" applyFill="1" applyBorder="1"/>
    <xf numFmtId="0" fontId="11" fillId="6" borderId="2" xfId="0" applyFont="1" applyFill="1" applyBorder="1" applyAlignment="1" applyProtection="1">
      <alignment horizontal="left" indent="1"/>
      <protection locked="0"/>
    </xf>
    <xf numFmtId="164" fontId="10" fillId="6" borderId="2" xfId="2" applyNumberFormat="1" applyFont="1" applyFill="1" applyBorder="1"/>
    <xf numFmtId="43" fontId="4" fillId="6" borderId="2" xfId="2" applyFont="1" applyFill="1" applyBorder="1"/>
    <xf numFmtId="43" fontId="0" fillId="0" borderId="2" xfId="1" applyFont="1" applyBorder="1"/>
    <xf numFmtId="43" fontId="0" fillId="0" borderId="2" xfId="0" applyNumberFormat="1" applyBorder="1"/>
    <xf numFmtId="0" fontId="10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4" fillId="3" borderId="2" xfId="2" applyNumberFormat="1" applyFont="1" applyFill="1" applyBorder="1"/>
    <xf numFmtId="43" fontId="4" fillId="3" borderId="2" xfId="2" applyFont="1" applyFill="1" applyBorder="1"/>
    <xf numFmtId="43" fontId="10" fillId="4" borderId="2" xfId="2" applyFont="1" applyFill="1" applyBorder="1"/>
    <xf numFmtId="0" fontId="10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10" fillId="7" borderId="2" xfId="0" applyFont="1" applyFill="1" applyBorder="1"/>
    <xf numFmtId="0" fontId="11" fillId="7" borderId="2" xfId="0" applyFont="1" applyFill="1" applyBorder="1" applyAlignment="1" applyProtection="1">
      <alignment horizontal="left" indent="1"/>
      <protection locked="0"/>
    </xf>
    <xf numFmtId="164" fontId="10" fillId="7" borderId="2" xfId="2" applyNumberFormat="1" applyFont="1" applyFill="1" applyBorder="1"/>
    <xf numFmtId="43" fontId="10" fillId="7" borderId="2" xfId="2" applyFont="1" applyFill="1" applyBorder="1"/>
    <xf numFmtId="43" fontId="4" fillId="7" borderId="2" xfId="2" applyFont="1" applyFill="1" applyBorder="1"/>
    <xf numFmtId="0" fontId="4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10" fillId="8" borderId="2" xfId="0" applyFont="1" applyFill="1" applyBorder="1"/>
    <xf numFmtId="0" fontId="11" fillId="8" borderId="2" xfId="0" applyFont="1" applyFill="1" applyBorder="1" applyAlignment="1" applyProtection="1">
      <alignment horizontal="left" indent="1"/>
      <protection locked="0"/>
    </xf>
    <xf numFmtId="164" fontId="10" fillId="8" borderId="2" xfId="2" applyNumberFormat="1" applyFont="1" applyFill="1" applyBorder="1"/>
    <xf numFmtId="43" fontId="10" fillId="8" borderId="2" xfId="2" applyFont="1" applyFill="1" applyBorder="1"/>
    <xf numFmtId="0" fontId="10" fillId="9" borderId="2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4" fontId="4" fillId="9" borderId="2" xfId="2" applyNumberFormat="1" applyFont="1" applyFill="1" applyBorder="1"/>
    <xf numFmtId="43" fontId="4" fillId="9" borderId="2" xfId="2" applyFont="1" applyFill="1" applyBorder="1"/>
    <xf numFmtId="0" fontId="10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10" fillId="10" borderId="2" xfId="0" applyFont="1" applyFill="1" applyBorder="1"/>
    <xf numFmtId="0" fontId="11" fillId="10" borderId="2" xfId="0" applyFont="1" applyFill="1" applyBorder="1" applyAlignment="1" applyProtection="1">
      <alignment horizontal="left" indent="1"/>
      <protection locked="0"/>
    </xf>
    <xf numFmtId="164" fontId="10" fillId="10" borderId="2" xfId="2" applyNumberFormat="1" applyFont="1" applyFill="1" applyBorder="1"/>
    <xf numFmtId="43" fontId="10" fillId="10" borderId="2" xfId="2" applyFont="1" applyFill="1" applyBorder="1"/>
    <xf numFmtId="43" fontId="14" fillId="10" borderId="2" xfId="2" applyFont="1" applyFill="1" applyBorder="1"/>
    <xf numFmtId="4" fontId="0" fillId="0" borderId="0" xfId="0" applyNumberFormat="1"/>
    <xf numFmtId="0" fontId="10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0" fillId="0" borderId="2" xfId="0" applyFont="1" applyBorder="1"/>
    <xf numFmtId="0" fontId="11" fillId="0" borderId="2" xfId="0" applyFont="1" applyBorder="1" applyAlignment="1" applyProtection="1">
      <alignment horizontal="left" indent="1"/>
      <protection locked="0"/>
    </xf>
    <xf numFmtId="164" fontId="10" fillId="0" borderId="2" xfId="2" applyNumberFormat="1" applyFont="1" applyBorder="1"/>
    <xf numFmtId="43" fontId="10" fillId="0" borderId="2" xfId="2" applyFont="1" applyBorder="1"/>
    <xf numFmtId="0" fontId="0" fillId="9" borderId="0" xfId="0" applyFill="1"/>
    <xf numFmtId="43" fontId="14" fillId="4" borderId="2" xfId="2" applyFont="1" applyFill="1" applyBorder="1"/>
    <xf numFmtId="43" fontId="0" fillId="9" borderId="0" xfId="0" applyNumberFormat="1" applyFill="1"/>
    <xf numFmtId="0" fontId="4" fillId="4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3" fontId="13" fillId="9" borderId="2" xfId="2" applyFont="1" applyFill="1" applyBorder="1"/>
    <xf numFmtId="43" fontId="14" fillId="7" borderId="2" xfId="2" applyFont="1" applyFill="1" applyBorder="1"/>
    <xf numFmtId="0" fontId="4" fillId="9" borderId="3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3" fontId="10" fillId="9" borderId="2" xfId="2" applyFont="1" applyFill="1" applyBorder="1"/>
    <xf numFmtId="0" fontId="14" fillId="9" borderId="2" xfId="0" applyFont="1" applyFill="1" applyBorder="1" applyAlignment="1">
      <alignment horizontal="left"/>
    </xf>
    <xf numFmtId="0" fontId="13" fillId="9" borderId="2" xfId="0" applyFont="1" applyFill="1" applyBorder="1" applyAlignment="1">
      <alignment horizontal="right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164" fontId="13" fillId="9" borderId="2" xfId="2" applyNumberFormat="1" applyFont="1" applyFill="1" applyBorder="1"/>
    <xf numFmtId="43" fontId="2" fillId="0" borderId="0" xfId="1" applyFont="1"/>
    <xf numFmtId="0" fontId="2" fillId="0" borderId="0" xfId="0" applyFont="1"/>
    <xf numFmtId="0" fontId="14" fillId="10" borderId="2" xfId="0" applyFont="1" applyFill="1" applyBorder="1" applyAlignment="1">
      <alignment horizontal="left"/>
    </xf>
    <xf numFmtId="0" fontId="13" fillId="10" borderId="2" xfId="0" applyFont="1" applyFill="1" applyBorder="1" applyAlignment="1">
      <alignment horizontal="left"/>
    </xf>
    <xf numFmtId="0" fontId="14" fillId="10" borderId="2" xfId="0" applyFont="1" applyFill="1" applyBorder="1"/>
    <xf numFmtId="0" fontId="15" fillId="10" borderId="2" xfId="0" applyFont="1" applyFill="1" applyBorder="1" applyAlignment="1" applyProtection="1">
      <alignment horizontal="left" indent="1"/>
      <protection locked="0"/>
    </xf>
    <xf numFmtId="164" fontId="14" fillId="10" borderId="2" xfId="2" applyNumberFormat="1" applyFont="1" applyFill="1" applyBorder="1"/>
    <xf numFmtId="0" fontId="14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/>
    </xf>
    <xf numFmtId="0" fontId="14" fillId="6" borderId="2" xfId="0" applyFont="1" applyFill="1" applyBorder="1"/>
    <xf numFmtId="0" fontId="15" fillId="6" borderId="2" xfId="0" applyFont="1" applyFill="1" applyBorder="1" applyAlignment="1" applyProtection="1">
      <alignment horizontal="left" indent="1"/>
      <protection locked="0"/>
    </xf>
    <xf numFmtId="164" fontId="14" fillId="6" borderId="2" xfId="2" applyNumberFormat="1" applyFont="1" applyFill="1" applyBorder="1"/>
    <xf numFmtId="43" fontId="14" fillId="6" borderId="2" xfId="2" applyFont="1" applyFill="1" applyBorder="1"/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165" fontId="10" fillId="6" borderId="2" xfId="2" applyNumberFormat="1" applyFont="1" applyFill="1" applyBorder="1"/>
    <xf numFmtId="43" fontId="10" fillId="6" borderId="2" xfId="2" applyFont="1" applyFill="1" applyBorder="1"/>
    <xf numFmtId="0" fontId="10" fillId="7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10" fillId="7" borderId="0" xfId="0" applyFont="1" applyFill="1"/>
    <xf numFmtId="0" fontId="11" fillId="6" borderId="0" xfId="0" applyFont="1" applyFill="1" applyAlignment="1" applyProtection="1">
      <alignment horizontal="left" indent="1"/>
      <protection locked="0"/>
    </xf>
    <xf numFmtId="164" fontId="10" fillId="6" borderId="0" xfId="2" applyNumberFormat="1" applyFont="1" applyFill="1" applyBorder="1"/>
    <xf numFmtId="165" fontId="10" fillId="6" borderId="0" xfId="2" applyNumberFormat="1" applyFont="1" applyFill="1" applyBorder="1"/>
    <xf numFmtId="43" fontId="10" fillId="6" borderId="0" xfId="2" applyFont="1" applyFill="1" applyBorder="1"/>
    <xf numFmtId="0" fontId="16" fillId="6" borderId="0" xfId="0" applyFont="1" applyFill="1" applyAlignment="1">
      <alignment horizontal="left"/>
    </xf>
  </cellXfs>
  <cellStyles count="3">
    <cellStyle name="Comma" xfId="1" builtinId="3"/>
    <cellStyle name="Comma 4" xfId="2" xr:uid="{8C925DF3-405B-4838-BA00-5B4AFBB9A96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t.abiti\Desktop\Dokumentet%20e%20mia\1.%20BUXHETI\Buxheti%202026\1.BUXHETI%202026-2028%20SHPEETIMI.xlsx" TargetMode="External"/><Relationship Id="rId1" Type="http://schemas.openxmlformats.org/officeDocument/2006/relationships/externalLinkPath" Target="1.BUXHETI%202026-2028%20SHPEETI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4.1"/>
      <sheetName val="4.2 per Kuvend"/>
      <sheetName val="Sheet1"/>
      <sheetName val="RAPORT 30"/>
      <sheetName val="V GJ 30"/>
      <sheetName val="KATEGORITE"/>
      <sheetName val="PERMBLEDHJE"/>
      <sheetName val="THV"/>
      <sheetName val="2026"/>
      <sheetName val="2027"/>
      <sheetName val="2028"/>
      <sheetName val="VGJ 2021 2025"/>
    </sheetNames>
    <sheetDataSet>
      <sheetData sheetId="0"/>
      <sheetData sheetId="1">
        <row r="7">
          <cell r="D7">
            <v>1072761</v>
          </cell>
          <cell r="E7">
            <v>247000</v>
          </cell>
        </row>
        <row r="28">
          <cell r="D28">
            <v>430796</v>
          </cell>
          <cell r="E28">
            <v>463000</v>
          </cell>
        </row>
        <row r="36">
          <cell r="D36">
            <v>1941644</v>
          </cell>
          <cell r="E36">
            <v>634714</v>
          </cell>
        </row>
        <row r="55">
          <cell r="D55">
            <v>84428</v>
          </cell>
          <cell r="E55">
            <v>0</v>
          </cell>
        </row>
        <row r="57">
          <cell r="D57">
            <v>245000</v>
          </cell>
        </row>
        <row r="63">
          <cell r="D63">
            <v>245000</v>
          </cell>
          <cell r="E63">
            <v>87040</v>
          </cell>
        </row>
        <row r="68">
          <cell r="D68">
            <v>90756</v>
          </cell>
          <cell r="E68">
            <v>65000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workbookViewId="0">
      <selection sqref="A1:K1"/>
    </sheetView>
  </sheetViews>
  <sheetFormatPr defaultRowHeight="15" x14ac:dyDescent="0.25"/>
  <cols>
    <col min="1" max="1" width="7.28515625" customWidth="1"/>
    <col min="2" max="2" width="9.42578125" bestFit="1" customWidth="1"/>
    <col min="4" max="4" width="17.28515625" customWidth="1"/>
    <col min="5" max="5" width="10.42578125" bestFit="1" customWidth="1"/>
    <col min="6" max="6" width="17.28515625" customWidth="1"/>
    <col min="7" max="7" width="15.7109375" customWidth="1"/>
    <col min="8" max="8" width="19.28515625" customWidth="1"/>
    <col min="9" max="9" width="16.42578125" customWidth="1"/>
    <col min="10" max="10" width="17.7109375" bestFit="1" customWidth="1"/>
    <col min="11" max="11" width="20" bestFit="1" customWidth="1"/>
    <col min="12" max="12" width="1.28515625" style="2" customWidth="1"/>
    <col min="13" max="13" width="15.7109375" bestFit="1" customWidth="1"/>
    <col min="14" max="14" width="14.28515625" bestFit="1" customWidth="1"/>
    <col min="178" max="178" width="7.28515625" customWidth="1"/>
    <col min="181" max="181" width="21" customWidth="1"/>
    <col min="182" max="182" width="8" customWidth="1"/>
    <col min="183" max="183" width="17" customWidth="1"/>
    <col min="184" max="184" width="15.7109375" customWidth="1"/>
    <col min="185" max="185" width="17.28515625" customWidth="1"/>
    <col min="186" max="186" width="13.28515625" customWidth="1"/>
    <col min="187" max="187" width="15.140625" bestFit="1" customWidth="1"/>
    <col min="188" max="188" width="19.7109375" bestFit="1" customWidth="1"/>
    <col min="189" max="189" width="13" customWidth="1"/>
    <col min="190" max="190" width="12.28515625" bestFit="1" customWidth="1"/>
    <col min="434" max="434" width="7.28515625" customWidth="1"/>
    <col min="437" max="437" width="21" customWidth="1"/>
    <col min="438" max="438" width="8" customWidth="1"/>
    <col min="439" max="439" width="17" customWidth="1"/>
    <col min="440" max="440" width="15.7109375" customWidth="1"/>
    <col min="441" max="441" width="17.28515625" customWidth="1"/>
    <col min="442" max="442" width="13.28515625" customWidth="1"/>
    <col min="443" max="443" width="15.140625" bestFit="1" customWidth="1"/>
    <col min="444" max="444" width="19.7109375" bestFit="1" customWidth="1"/>
    <col min="445" max="445" width="13" customWidth="1"/>
    <col min="446" max="446" width="12.28515625" bestFit="1" customWidth="1"/>
    <col min="690" max="690" width="7.28515625" customWidth="1"/>
    <col min="693" max="693" width="21" customWidth="1"/>
    <col min="694" max="694" width="8" customWidth="1"/>
    <col min="695" max="695" width="17" customWidth="1"/>
    <col min="696" max="696" width="15.7109375" customWidth="1"/>
    <col min="697" max="697" width="17.28515625" customWidth="1"/>
    <col min="698" max="698" width="13.28515625" customWidth="1"/>
    <col min="699" max="699" width="15.140625" bestFit="1" customWidth="1"/>
    <col min="700" max="700" width="19.7109375" bestFit="1" customWidth="1"/>
    <col min="701" max="701" width="13" customWidth="1"/>
    <col min="702" max="702" width="12.28515625" bestFit="1" customWidth="1"/>
    <col min="946" max="946" width="7.28515625" customWidth="1"/>
    <col min="949" max="949" width="21" customWidth="1"/>
    <col min="950" max="950" width="8" customWidth="1"/>
    <col min="951" max="951" width="17" customWidth="1"/>
    <col min="952" max="952" width="15.7109375" customWidth="1"/>
    <col min="953" max="953" width="17.28515625" customWidth="1"/>
    <col min="954" max="954" width="13.28515625" customWidth="1"/>
    <col min="955" max="955" width="15.140625" bestFit="1" customWidth="1"/>
    <col min="956" max="956" width="19.7109375" bestFit="1" customWidth="1"/>
    <col min="957" max="957" width="13" customWidth="1"/>
    <col min="958" max="958" width="12.28515625" bestFit="1" customWidth="1"/>
    <col min="1202" max="1202" width="7.28515625" customWidth="1"/>
    <col min="1205" max="1205" width="21" customWidth="1"/>
    <col min="1206" max="1206" width="8" customWidth="1"/>
    <col min="1207" max="1207" width="17" customWidth="1"/>
    <col min="1208" max="1208" width="15.7109375" customWidth="1"/>
    <col min="1209" max="1209" width="17.28515625" customWidth="1"/>
    <col min="1210" max="1210" width="13.28515625" customWidth="1"/>
    <col min="1211" max="1211" width="15.140625" bestFit="1" customWidth="1"/>
    <col min="1212" max="1212" width="19.7109375" bestFit="1" customWidth="1"/>
    <col min="1213" max="1213" width="13" customWidth="1"/>
    <col min="1214" max="1214" width="12.28515625" bestFit="1" customWidth="1"/>
    <col min="1458" max="1458" width="7.28515625" customWidth="1"/>
    <col min="1461" max="1461" width="21" customWidth="1"/>
    <col min="1462" max="1462" width="8" customWidth="1"/>
    <col min="1463" max="1463" width="17" customWidth="1"/>
    <col min="1464" max="1464" width="15.7109375" customWidth="1"/>
    <col min="1465" max="1465" width="17.28515625" customWidth="1"/>
    <col min="1466" max="1466" width="13.28515625" customWidth="1"/>
    <col min="1467" max="1467" width="15.140625" bestFit="1" customWidth="1"/>
    <col min="1468" max="1468" width="19.7109375" bestFit="1" customWidth="1"/>
    <col min="1469" max="1469" width="13" customWidth="1"/>
    <col min="1470" max="1470" width="12.28515625" bestFit="1" customWidth="1"/>
    <col min="1714" max="1714" width="7.28515625" customWidth="1"/>
    <col min="1717" max="1717" width="21" customWidth="1"/>
    <col min="1718" max="1718" width="8" customWidth="1"/>
    <col min="1719" max="1719" width="17" customWidth="1"/>
    <col min="1720" max="1720" width="15.7109375" customWidth="1"/>
    <col min="1721" max="1721" width="17.28515625" customWidth="1"/>
    <col min="1722" max="1722" width="13.28515625" customWidth="1"/>
    <col min="1723" max="1723" width="15.140625" bestFit="1" customWidth="1"/>
    <col min="1724" max="1724" width="19.7109375" bestFit="1" customWidth="1"/>
    <col min="1725" max="1725" width="13" customWidth="1"/>
    <col min="1726" max="1726" width="12.28515625" bestFit="1" customWidth="1"/>
    <col min="1970" max="1970" width="7.28515625" customWidth="1"/>
    <col min="1973" max="1973" width="21" customWidth="1"/>
    <col min="1974" max="1974" width="8" customWidth="1"/>
    <col min="1975" max="1975" width="17" customWidth="1"/>
    <col min="1976" max="1976" width="15.7109375" customWidth="1"/>
    <col min="1977" max="1977" width="17.28515625" customWidth="1"/>
    <col min="1978" max="1978" width="13.28515625" customWidth="1"/>
    <col min="1979" max="1979" width="15.140625" bestFit="1" customWidth="1"/>
    <col min="1980" max="1980" width="19.7109375" bestFit="1" customWidth="1"/>
    <col min="1981" max="1981" width="13" customWidth="1"/>
    <col min="1982" max="1982" width="12.28515625" bestFit="1" customWidth="1"/>
    <col min="2226" max="2226" width="7.28515625" customWidth="1"/>
    <col min="2229" max="2229" width="21" customWidth="1"/>
    <col min="2230" max="2230" width="8" customWidth="1"/>
    <col min="2231" max="2231" width="17" customWidth="1"/>
    <col min="2232" max="2232" width="15.7109375" customWidth="1"/>
    <col min="2233" max="2233" width="17.28515625" customWidth="1"/>
    <col min="2234" max="2234" width="13.28515625" customWidth="1"/>
    <col min="2235" max="2235" width="15.140625" bestFit="1" customWidth="1"/>
    <col min="2236" max="2236" width="19.7109375" bestFit="1" customWidth="1"/>
    <col min="2237" max="2237" width="13" customWidth="1"/>
    <col min="2238" max="2238" width="12.28515625" bestFit="1" customWidth="1"/>
    <col min="2482" max="2482" width="7.28515625" customWidth="1"/>
    <col min="2485" max="2485" width="21" customWidth="1"/>
    <col min="2486" max="2486" width="8" customWidth="1"/>
    <col min="2487" max="2487" width="17" customWidth="1"/>
    <col min="2488" max="2488" width="15.7109375" customWidth="1"/>
    <col min="2489" max="2489" width="17.28515625" customWidth="1"/>
    <col min="2490" max="2490" width="13.28515625" customWidth="1"/>
    <col min="2491" max="2491" width="15.140625" bestFit="1" customWidth="1"/>
    <col min="2492" max="2492" width="19.7109375" bestFit="1" customWidth="1"/>
    <col min="2493" max="2493" width="13" customWidth="1"/>
    <col min="2494" max="2494" width="12.28515625" bestFit="1" customWidth="1"/>
    <col min="2738" max="2738" width="7.28515625" customWidth="1"/>
    <col min="2741" max="2741" width="21" customWidth="1"/>
    <col min="2742" max="2742" width="8" customWidth="1"/>
    <col min="2743" max="2743" width="17" customWidth="1"/>
    <col min="2744" max="2744" width="15.7109375" customWidth="1"/>
    <col min="2745" max="2745" width="17.28515625" customWidth="1"/>
    <col min="2746" max="2746" width="13.28515625" customWidth="1"/>
    <col min="2747" max="2747" width="15.140625" bestFit="1" customWidth="1"/>
    <col min="2748" max="2748" width="19.7109375" bestFit="1" customWidth="1"/>
    <col min="2749" max="2749" width="13" customWidth="1"/>
    <col min="2750" max="2750" width="12.28515625" bestFit="1" customWidth="1"/>
    <col min="2994" max="2994" width="7.28515625" customWidth="1"/>
    <col min="2997" max="2997" width="21" customWidth="1"/>
    <col min="2998" max="2998" width="8" customWidth="1"/>
    <col min="2999" max="2999" width="17" customWidth="1"/>
    <col min="3000" max="3000" width="15.7109375" customWidth="1"/>
    <col min="3001" max="3001" width="17.28515625" customWidth="1"/>
    <col min="3002" max="3002" width="13.28515625" customWidth="1"/>
    <col min="3003" max="3003" width="15.140625" bestFit="1" customWidth="1"/>
    <col min="3004" max="3004" width="19.7109375" bestFit="1" customWidth="1"/>
    <col min="3005" max="3005" width="13" customWidth="1"/>
    <col min="3006" max="3006" width="12.28515625" bestFit="1" customWidth="1"/>
    <col min="3250" max="3250" width="7.28515625" customWidth="1"/>
    <col min="3253" max="3253" width="21" customWidth="1"/>
    <col min="3254" max="3254" width="8" customWidth="1"/>
    <col min="3255" max="3255" width="17" customWidth="1"/>
    <col min="3256" max="3256" width="15.7109375" customWidth="1"/>
    <col min="3257" max="3257" width="17.28515625" customWidth="1"/>
    <col min="3258" max="3258" width="13.28515625" customWidth="1"/>
    <col min="3259" max="3259" width="15.140625" bestFit="1" customWidth="1"/>
    <col min="3260" max="3260" width="19.7109375" bestFit="1" customWidth="1"/>
    <col min="3261" max="3261" width="13" customWidth="1"/>
    <col min="3262" max="3262" width="12.28515625" bestFit="1" customWidth="1"/>
    <col min="3506" max="3506" width="7.28515625" customWidth="1"/>
    <col min="3509" max="3509" width="21" customWidth="1"/>
    <col min="3510" max="3510" width="8" customWidth="1"/>
    <col min="3511" max="3511" width="17" customWidth="1"/>
    <col min="3512" max="3512" width="15.7109375" customWidth="1"/>
    <col min="3513" max="3513" width="17.28515625" customWidth="1"/>
    <col min="3514" max="3514" width="13.28515625" customWidth="1"/>
    <col min="3515" max="3515" width="15.140625" bestFit="1" customWidth="1"/>
    <col min="3516" max="3516" width="19.7109375" bestFit="1" customWidth="1"/>
    <col min="3517" max="3517" width="13" customWidth="1"/>
    <col min="3518" max="3518" width="12.28515625" bestFit="1" customWidth="1"/>
    <col min="3762" max="3762" width="7.28515625" customWidth="1"/>
    <col min="3765" max="3765" width="21" customWidth="1"/>
    <col min="3766" max="3766" width="8" customWidth="1"/>
    <col min="3767" max="3767" width="17" customWidth="1"/>
    <col min="3768" max="3768" width="15.7109375" customWidth="1"/>
    <col min="3769" max="3769" width="17.28515625" customWidth="1"/>
    <col min="3770" max="3770" width="13.28515625" customWidth="1"/>
    <col min="3771" max="3771" width="15.140625" bestFit="1" customWidth="1"/>
    <col min="3772" max="3772" width="19.7109375" bestFit="1" customWidth="1"/>
    <col min="3773" max="3773" width="13" customWidth="1"/>
    <col min="3774" max="3774" width="12.28515625" bestFit="1" customWidth="1"/>
    <col min="4018" max="4018" width="7.28515625" customWidth="1"/>
    <col min="4021" max="4021" width="21" customWidth="1"/>
    <col min="4022" max="4022" width="8" customWidth="1"/>
    <col min="4023" max="4023" width="17" customWidth="1"/>
    <col min="4024" max="4024" width="15.7109375" customWidth="1"/>
    <col min="4025" max="4025" width="17.28515625" customWidth="1"/>
    <col min="4026" max="4026" width="13.28515625" customWidth="1"/>
    <col min="4027" max="4027" width="15.140625" bestFit="1" customWidth="1"/>
    <col min="4028" max="4028" width="19.7109375" bestFit="1" customWidth="1"/>
    <col min="4029" max="4029" width="13" customWidth="1"/>
    <col min="4030" max="4030" width="12.28515625" bestFit="1" customWidth="1"/>
    <col min="4274" max="4274" width="7.28515625" customWidth="1"/>
    <col min="4277" max="4277" width="21" customWidth="1"/>
    <col min="4278" max="4278" width="8" customWidth="1"/>
    <col min="4279" max="4279" width="17" customWidth="1"/>
    <col min="4280" max="4280" width="15.7109375" customWidth="1"/>
    <col min="4281" max="4281" width="17.28515625" customWidth="1"/>
    <col min="4282" max="4282" width="13.28515625" customWidth="1"/>
    <col min="4283" max="4283" width="15.140625" bestFit="1" customWidth="1"/>
    <col min="4284" max="4284" width="19.7109375" bestFit="1" customWidth="1"/>
    <col min="4285" max="4285" width="13" customWidth="1"/>
    <col min="4286" max="4286" width="12.28515625" bestFit="1" customWidth="1"/>
    <col min="4530" max="4530" width="7.28515625" customWidth="1"/>
    <col min="4533" max="4533" width="21" customWidth="1"/>
    <col min="4534" max="4534" width="8" customWidth="1"/>
    <col min="4535" max="4535" width="17" customWidth="1"/>
    <col min="4536" max="4536" width="15.7109375" customWidth="1"/>
    <col min="4537" max="4537" width="17.28515625" customWidth="1"/>
    <col min="4538" max="4538" width="13.28515625" customWidth="1"/>
    <col min="4539" max="4539" width="15.140625" bestFit="1" customWidth="1"/>
    <col min="4540" max="4540" width="19.7109375" bestFit="1" customWidth="1"/>
    <col min="4541" max="4541" width="13" customWidth="1"/>
    <col min="4542" max="4542" width="12.28515625" bestFit="1" customWidth="1"/>
    <col min="4786" max="4786" width="7.28515625" customWidth="1"/>
    <col min="4789" max="4789" width="21" customWidth="1"/>
    <col min="4790" max="4790" width="8" customWidth="1"/>
    <col min="4791" max="4791" width="17" customWidth="1"/>
    <col min="4792" max="4792" width="15.7109375" customWidth="1"/>
    <col min="4793" max="4793" width="17.28515625" customWidth="1"/>
    <col min="4794" max="4794" width="13.28515625" customWidth="1"/>
    <col min="4795" max="4795" width="15.140625" bestFit="1" customWidth="1"/>
    <col min="4796" max="4796" width="19.7109375" bestFit="1" customWidth="1"/>
    <col min="4797" max="4797" width="13" customWidth="1"/>
    <col min="4798" max="4798" width="12.28515625" bestFit="1" customWidth="1"/>
    <col min="5042" max="5042" width="7.28515625" customWidth="1"/>
    <col min="5045" max="5045" width="21" customWidth="1"/>
    <col min="5046" max="5046" width="8" customWidth="1"/>
    <col min="5047" max="5047" width="17" customWidth="1"/>
    <col min="5048" max="5048" width="15.7109375" customWidth="1"/>
    <col min="5049" max="5049" width="17.28515625" customWidth="1"/>
    <col min="5050" max="5050" width="13.28515625" customWidth="1"/>
    <col min="5051" max="5051" width="15.140625" bestFit="1" customWidth="1"/>
    <col min="5052" max="5052" width="19.7109375" bestFit="1" customWidth="1"/>
    <col min="5053" max="5053" width="13" customWidth="1"/>
    <col min="5054" max="5054" width="12.28515625" bestFit="1" customWidth="1"/>
    <col min="5298" max="5298" width="7.28515625" customWidth="1"/>
    <col min="5301" max="5301" width="21" customWidth="1"/>
    <col min="5302" max="5302" width="8" customWidth="1"/>
    <col min="5303" max="5303" width="17" customWidth="1"/>
    <col min="5304" max="5304" width="15.7109375" customWidth="1"/>
    <col min="5305" max="5305" width="17.28515625" customWidth="1"/>
    <col min="5306" max="5306" width="13.28515625" customWidth="1"/>
    <col min="5307" max="5307" width="15.140625" bestFit="1" customWidth="1"/>
    <col min="5308" max="5308" width="19.7109375" bestFit="1" customWidth="1"/>
    <col min="5309" max="5309" width="13" customWidth="1"/>
    <col min="5310" max="5310" width="12.28515625" bestFit="1" customWidth="1"/>
    <col min="5554" max="5554" width="7.28515625" customWidth="1"/>
    <col min="5557" max="5557" width="21" customWidth="1"/>
    <col min="5558" max="5558" width="8" customWidth="1"/>
    <col min="5559" max="5559" width="17" customWidth="1"/>
    <col min="5560" max="5560" width="15.7109375" customWidth="1"/>
    <col min="5561" max="5561" width="17.28515625" customWidth="1"/>
    <col min="5562" max="5562" width="13.28515625" customWidth="1"/>
    <col min="5563" max="5563" width="15.140625" bestFit="1" customWidth="1"/>
    <col min="5564" max="5564" width="19.7109375" bestFit="1" customWidth="1"/>
    <col min="5565" max="5565" width="13" customWidth="1"/>
    <col min="5566" max="5566" width="12.28515625" bestFit="1" customWidth="1"/>
    <col min="5810" max="5810" width="7.28515625" customWidth="1"/>
    <col min="5813" max="5813" width="21" customWidth="1"/>
    <col min="5814" max="5814" width="8" customWidth="1"/>
    <col min="5815" max="5815" width="17" customWidth="1"/>
    <col min="5816" max="5816" width="15.7109375" customWidth="1"/>
    <col min="5817" max="5817" width="17.28515625" customWidth="1"/>
    <col min="5818" max="5818" width="13.28515625" customWidth="1"/>
    <col min="5819" max="5819" width="15.140625" bestFit="1" customWidth="1"/>
    <col min="5820" max="5820" width="19.7109375" bestFit="1" customWidth="1"/>
    <col min="5821" max="5821" width="13" customWidth="1"/>
    <col min="5822" max="5822" width="12.28515625" bestFit="1" customWidth="1"/>
    <col min="6066" max="6066" width="7.28515625" customWidth="1"/>
    <col min="6069" max="6069" width="21" customWidth="1"/>
    <col min="6070" max="6070" width="8" customWidth="1"/>
    <col min="6071" max="6071" width="17" customWidth="1"/>
    <col min="6072" max="6072" width="15.7109375" customWidth="1"/>
    <col min="6073" max="6073" width="17.28515625" customWidth="1"/>
    <col min="6074" max="6074" width="13.28515625" customWidth="1"/>
    <col min="6075" max="6075" width="15.140625" bestFit="1" customWidth="1"/>
    <col min="6076" max="6076" width="19.7109375" bestFit="1" customWidth="1"/>
    <col min="6077" max="6077" width="13" customWidth="1"/>
    <col min="6078" max="6078" width="12.28515625" bestFit="1" customWidth="1"/>
    <col min="6322" max="6322" width="7.28515625" customWidth="1"/>
    <col min="6325" max="6325" width="21" customWidth="1"/>
    <col min="6326" max="6326" width="8" customWidth="1"/>
    <col min="6327" max="6327" width="17" customWidth="1"/>
    <col min="6328" max="6328" width="15.7109375" customWidth="1"/>
    <col min="6329" max="6329" width="17.28515625" customWidth="1"/>
    <col min="6330" max="6330" width="13.28515625" customWidth="1"/>
    <col min="6331" max="6331" width="15.140625" bestFit="1" customWidth="1"/>
    <col min="6332" max="6332" width="19.7109375" bestFit="1" customWidth="1"/>
    <col min="6333" max="6333" width="13" customWidth="1"/>
    <col min="6334" max="6334" width="12.28515625" bestFit="1" customWidth="1"/>
    <col min="6578" max="6578" width="7.28515625" customWidth="1"/>
    <col min="6581" max="6581" width="21" customWidth="1"/>
    <col min="6582" max="6582" width="8" customWidth="1"/>
    <col min="6583" max="6583" width="17" customWidth="1"/>
    <col min="6584" max="6584" width="15.7109375" customWidth="1"/>
    <col min="6585" max="6585" width="17.28515625" customWidth="1"/>
    <col min="6586" max="6586" width="13.28515625" customWidth="1"/>
    <col min="6587" max="6587" width="15.140625" bestFit="1" customWidth="1"/>
    <col min="6588" max="6588" width="19.7109375" bestFit="1" customWidth="1"/>
    <col min="6589" max="6589" width="13" customWidth="1"/>
    <col min="6590" max="6590" width="12.28515625" bestFit="1" customWidth="1"/>
    <col min="6834" max="6834" width="7.28515625" customWidth="1"/>
    <col min="6837" max="6837" width="21" customWidth="1"/>
    <col min="6838" max="6838" width="8" customWidth="1"/>
    <col min="6839" max="6839" width="17" customWidth="1"/>
    <col min="6840" max="6840" width="15.7109375" customWidth="1"/>
    <col min="6841" max="6841" width="17.28515625" customWidth="1"/>
    <col min="6842" max="6842" width="13.28515625" customWidth="1"/>
    <col min="6843" max="6843" width="15.140625" bestFit="1" customWidth="1"/>
    <col min="6844" max="6844" width="19.7109375" bestFit="1" customWidth="1"/>
    <col min="6845" max="6845" width="13" customWidth="1"/>
    <col min="6846" max="6846" width="12.28515625" bestFit="1" customWidth="1"/>
    <col min="7090" max="7090" width="7.28515625" customWidth="1"/>
    <col min="7093" max="7093" width="21" customWidth="1"/>
    <col min="7094" max="7094" width="8" customWidth="1"/>
    <col min="7095" max="7095" width="17" customWidth="1"/>
    <col min="7096" max="7096" width="15.7109375" customWidth="1"/>
    <col min="7097" max="7097" width="17.28515625" customWidth="1"/>
    <col min="7098" max="7098" width="13.28515625" customWidth="1"/>
    <col min="7099" max="7099" width="15.140625" bestFit="1" customWidth="1"/>
    <col min="7100" max="7100" width="19.7109375" bestFit="1" customWidth="1"/>
    <col min="7101" max="7101" width="13" customWidth="1"/>
    <col min="7102" max="7102" width="12.28515625" bestFit="1" customWidth="1"/>
    <col min="7346" max="7346" width="7.28515625" customWidth="1"/>
    <col min="7349" max="7349" width="21" customWidth="1"/>
    <col min="7350" max="7350" width="8" customWidth="1"/>
    <col min="7351" max="7351" width="17" customWidth="1"/>
    <col min="7352" max="7352" width="15.7109375" customWidth="1"/>
    <col min="7353" max="7353" width="17.28515625" customWidth="1"/>
    <col min="7354" max="7354" width="13.28515625" customWidth="1"/>
    <col min="7355" max="7355" width="15.140625" bestFit="1" customWidth="1"/>
    <col min="7356" max="7356" width="19.7109375" bestFit="1" customWidth="1"/>
    <col min="7357" max="7357" width="13" customWidth="1"/>
    <col min="7358" max="7358" width="12.28515625" bestFit="1" customWidth="1"/>
    <col min="7602" max="7602" width="7.28515625" customWidth="1"/>
    <col min="7605" max="7605" width="21" customWidth="1"/>
    <col min="7606" max="7606" width="8" customWidth="1"/>
    <col min="7607" max="7607" width="17" customWidth="1"/>
    <col min="7608" max="7608" width="15.7109375" customWidth="1"/>
    <col min="7609" max="7609" width="17.28515625" customWidth="1"/>
    <col min="7610" max="7610" width="13.28515625" customWidth="1"/>
    <col min="7611" max="7611" width="15.140625" bestFit="1" customWidth="1"/>
    <col min="7612" max="7612" width="19.7109375" bestFit="1" customWidth="1"/>
    <col min="7613" max="7613" width="13" customWidth="1"/>
    <col min="7614" max="7614" width="12.28515625" bestFit="1" customWidth="1"/>
    <col min="7858" max="7858" width="7.28515625" customWidth="1"/>
    <col min="7861" max="7861" width="21" customWidth="1"/>
    <col min="7862" max="7862" width="8" customWidth="1"/>
    <col min="7863" max="7863" width="17" customWidth="1"/>
    <col min="7864" max="7864" width="15.7109375" customWidth="1"/>
    <col min="7865" max="7865" width="17.28515625" customWidth="1"/>
    <col min="7866" max="7866" width="13.28515625" customWidth="1"/>
    <col min="7867" max="7867" width="15.140625" bestFit="1" customWidth="1"/>
    <col min="7868" max="7868" width="19.7109375" bestFit="1" customWidth="1"/>
    <col min="7869" max="7869" width="13" customWidth="1"/>
    <col min="7870" max="7870" width="12.28515625" bestFit="1" customWidth="1"/>
    <col min="8114" max="8114" width="7.28515625" customWidth="1"/>
    <col min="8117" max="8117" width="21" customWidth="1"/>
    <col min="8118" max="8118" width="8" customWidth="1"/>
    <col min="8119" max="8119" width="17" customWidth="1"/>
    <col min="8120" max="8120" width="15.7109375" customWidth="1"/>
    <col min="8121" max="8121" width="17.28515625" customWidth="1"/>
    <col min="8122" max="8122" width="13.28515625" customWidth="1"/>
    <col min="8123" max="8123" width="15.140625" bestFit="1" customWidth="1"/>
    <col min="8124" max="8124" width="19.7109375" bestFit="1" customWidth="1"/>
    <col min="8125" max="8125" width="13" customWidth="1"/>
    <col min="8126" max="8126" width="12.28515625" bestFit="1" customWidth="1"/>
    <col min="8370" max="8370" width="7.28515625" customWidth="1"/>
    <col min="8373" max="8373" width="21" customWidth="1"/>
    <col min="8374" max="8374" width="8" customWidth="1"/>
    <col min="8375" max="8375" width="17" customWidth="1"/>
    <col min="8376" max="8376" width="15.7109375" customWidth="1"/>
    <col min="8377" max="8377" width="17.28515625" customWidth="1"/>
    <col min="8378" max="8378" width="13.28515625" customWidth="1"/>
    <col min="8379" max="8379" width="15.140625" bestFit="1" customWidth="1"/>
    <col min="8380" max="8380" width="19.7109375" bestFit="1" customWidth="1"/>
    <col min="8381" max="8381" width="13" customWidth="1"/>
    <col min="8382" max="8382" width="12.28515625" bestFit="1" customWidth="1"/>
    <col min="8626" max="8626" width="7.28515625" customWidth="1"/>
    <col min="8629" max="8629" width="21" customWidth="1"/>
    <col min="8630" max="8630" width="8" customWidth="1"/>
    <col min="8631" max="8631" width="17" customWidth="1"/>
    <col min="8632" max="8632" width="15.7109375" customWidth="1"/>
    <col min="8633" max="8633" width="17.28515625" customWidth="1"/>
    <col min="8634" max="8634" width="13.28515625" customWidth="1"/>
    <col min="8635" max="8635" width="15.140625" bestFit="1" customWidth="1"/>
    <col min="8636" max="8636" width="19.7109375" bestFit="1" customWidth="1"/>
    <col min="8637" max="8637" width="13" customWidth="1"/>
    <col min="8638" max="8638" width="12.28515625" bestFit="1" customWidth="1"/>
    <col min="8882" max="8882" width="7.28515625" customWidth="1"/>
    <col min="8885" max="8885" width="21" customWidth="1"/>
    <col min="8886" max="8886" width="8" customWidth="1"/>
    <col min="8887" max="8887" width="17" customWidth="1"/>
    <col min="8888" max="8888" width="15.7109375" customWidth="1"/>
    <col min="8889" max="8889" width="17.28515625" customWidth="1"/>
    <col min="8890" max="8890" width="13.28515625" customWidth="1"/>
    <col min="8891" max="8891" width="15.140625" bestFit="1" customWidth="1"/>
    <col min="8892" max="8892" width="19.7109375" bestFit="1" customWidth="1"/>
    <col min="8893" max="8893" width="13" customWidth="1"/>
    <col min="8894" max="8894" width="12.28515625" bestFit="1" customWidth="1"/>
    <col min="9138" max="9138" width="7.28515625" customWidth="1"/>
    <col min="9141" max="9141" width="21" customWidth="1"/>
    <col min="9142" max="9142" width="8" customWidth="1"/>
    <col min="9143" max="9143" width="17" customWidth="1"/>
    <col min="9144" max="9144" width="15.7109375" customWidth="1"/>
    <col min="9145" max="9145" width="17.28515625" customWidth="1"/>
    <col min="9146" max="9146" width="13.28515625" customWidth="1"/>
    <col min="9147" max="9147" width="15.140625" bestFit="1" customWidth="1"/>
    <col min="9148" max="9148" width="19.7109375" bestFit="1" customWidth="1"/>
    <col min="9149" max="9149" width="13" customWidth="1"/>
    <col min="9150" max="9150" width="12.28515625" bestFit="1" customWidth="1"/>
    <col min="9394" max="9394" width="7.28515625" customWidth="1"/>
    <col min="9397" max="9397" width="21" customWidth="1"/>
    <col min="9398" max="9398" width="8" customWidth="1"/>
    <col min="9399" max="9399" width="17" customWidth="1"/>
    <col min="9400" max="9400" width="15.7109375" customWidth="1"/>
    <col min="9401" max="9401" width="17.28515625" customWidth="1"/>
    <col min="9402" max="9402" width="13.28515625" customWidth="1"/>
    <col min="9403" max="9403" width="15.140625" bestFit="1" customWidth="1"/>
    <col min="9404" max="9404" width="19.7109375" bestFit="1" customWidth="1"/>
    <col min="9405" max="9405" width="13" customWidth="1"/>
    <col min="9406" max="9406" width="12.28515625" bestFit="1" customWidth="1"/>
    <col min="9650" max="9650" width="7.28515625" customWidth="1"/>
    <col min="9653" max="9653" width="21" customWidth="1"/>
    <col min="9654" max="9654" width="8" customWidth="1"/>
    <col min="9655" max="9655" width="17" customWidth="1"/>
    <col min="9656" max="9656" width="15.7109375" customWidth="1"/>
    <col min="9657" max="9657" width="17.28515625" customWidth="1"/>
    <col min="9658" max="9658" width="13.28515625" customWidth="1"/>
    <col min="9659" max="9659" width="15.140625" bestFit="1" customWidth="1"/>
    <col min="9660" max="9660" width="19.7109375" bestFit="1" customWidth="1"/>
    <col min="9661" max="9661" width="13" customWidth="1"/>
    <col min="9662" max="9662" width="12.28515625" bestFit="1" customWidth="1"/>
    <col min="9906" max="9906" width="7.28515625" customWidth="1"/>
    <col min="9909" max="9909" width="21" customWidth="1"/>
    <col min="9910" max="9910" width="8" customWidth="1"/>
    <col min="9911" max="9911" width="17" customWidth="1"/>
    <col min="9912" max="9912" width="15.7109375" customWidth="1"/>
    <col min="9913" max="9913" width="17.28515625" customWidth="1"/>
    <col min="9914" max="9914" width="13.28515625" customWidth="1"/>
    <col min="9915" max="9915" width="15.140625" bestFit="1" customWidth="1"/>
    <col min="9916" max="9916" width="19.7109375" bestFit="1" customWidth="1"/>
    <col min="9917" max="9917" width="13" customWidth="1"/>
    <col min="9918" max="9918" width="12.28515625" bestFit="1" customWidth="1"/>
    <col min="10162" max="10162" width="7.28515625" customWidth="1"/>
    <col min="10165" max="10165" width="21" customWidth="1"/>
    <col min="10166" max="10166" width="8" customWidth="1"/>
    <col min="10167" max="10167" width="17" customWidth="1"/>
    <col min="10168" max="10168" width="15.7109375" customWidth="1"/>
    <col min="10169" max="10169" width="17.28515625" customWidth="1"/>
    <col min="10170" max="10170" width="13.28515625" customWidth="1"/>
    <col min="10171" max="10171" width="15.140625" bestFit="1" customWidth="1"/>
    <col min="10172" max="10172" width="19.7109375" bestFit="1" customWidth="1"/>
    <col min="10173" max="10173" width="13" customWidth="1"/>
    <col min="10174" max="10174" width="12.28515625" bestFit="1" customWidth="1"/>
    <col min="10418" max="10418" width="7.28515625" customWidth="1"/>
    <col min="10421" max="10421" width="21" customWidth="1"/>
    <col min="10422" max="10422" width="8" customWidth="1"/>
    <col min="10423" max="10423" width="17" customWidth="1"/>
    <col min="10424" max="10424" width="15.7109375" customWidth="1"/>
    <col min="10425" max="10425" width="17.28515625" customWidth="1"/>
    <col min="10426" max="10426" width="13.28515625" customWidth="1"/>
    <col min="10427" max="10427" width="15.140625" bestFit="1" customWidth="1"/>
    <col min="10428" max="10428" width="19.7109375" bestFit="1" customWidth="1"/>
    <col min="10429" max="10429" width="13" customWidth="1"/>
    <col min="10430" max="10430" width="12.28515625" bestFit="1" customWidth="1"/>
    <col min="10674" max="10674" width="7.28515625" customWidth="1"/>
    <col min="10677" max="10677" width="21" customWidth="1"/>
    <col min="10678" max="10678" width="8" customWidth="1"/>
    <col min="10679" max="10679" width="17" customWidth="1"/>
    <col min="10680" max="10680" width="15.7109375" customWidth="1"/>
    <col min="10681" max="10681" width="17.28515625" customWidth="1"/>
    <col min="10682" max="10682" width="13.28515625" customWidth="1"/>
    <col min="10683" max="10683" width="15.140625" bestFit="1" customWidth="1"/>
    <col min="10684" max="10684" width="19.7109375" bestFit="1" customWidth="1"/>
    <col min="10685" max="10685" width="13" customWidth="1"/>
    <col min="10686" max="10686" width="12.28515625" bestFit="1" customWidth="1"/>
    <col min="10930" max="10930" width="7.28515625" customWidth="1"/>
    <col min="10933" max="10933" width="21" customWidth="1"/>
    <col min="10934" max="10934" width="8" customWidth="1"/>
    <col min="10935" max="10935" width="17" customWidth="1"/>
    <col min="10936" max="10936" width="15.7109375" customWidth="1"/>
    <col min="10937" max="10937" width="17.28515625" customWidth="1"/>
    <col min="10938" max="10938" width="13.28515625" customWidth="1"/>
    <col min="10939" max="10939" width="15.140625" bestFit="1" customWidth="1"/>
    <col min="10940" max="10940" width="19.7109375" bestFit="1" customWidth="1"/>
    <col min="10941" max="10941" width="13" customWidth="1"/>
    <col min="10942" max="10942" width="12.28515625" bestFit="1" customWidth="1"/>
    <col min="11186" max="11186" width="7.28515625" customWidth="1"/>
    <col min="11189" max="11189" width="21" customWidth="1"/>
    <col min="11190" max="11190" width="8" customWidth="1"/>
    <col min="11191" max="11191" width="17" customWidth="1"/>
    <col min="11192" max="11192" width="15.7109375" customWidth="1"/>
    <col min="11193" max="11193" width="17.28515625" customWidth="1"/>
    <col min="11194" max="11194" width="13.28515625" customWidth="1"/>
    <col min="11195" max="11195" width="15.140625" bestFit="1" customWidth="1"/>
    <col min="11196" max="11196" width="19.7109375" bestFit="1" customWidth="1"/>
    <col min="11197" max="11197" width="13" customWidth="1"/>
    <col min="11198" max="11198" width="12.28515625" bestFit="1" customWidth="1"/>
    <col min="11442" max="11442" width="7.28515625" customWidth="1"/>
    <col min="11445" max="11445" width="21" customWidth="1"/>
    <col min="11446" max="11446" width="8" customWidth="1"/>
    <col min="11447" max="11447" width="17" customWidth="1"/>
    <col min="11448" max="11448" width="15.7109375" customWidth="1"/>
    <col min="11449" max="11449" width="17.28515625" customWidth="1"/>
    <col min="11450" max="11450" width="13.28515625" customWidth="1"/>
    <col min="11451" max="11451" width="15.140625" bestFit="1" customWidth="1"/>
    <col min="11452" max="11452" width="19.7109375" bestFit="1" customWidth="1"/>
    <col min="11453" max="11453" width="13" customWidth="1"/>
    <col min="11454" max="11454" width="12.28515625" bestFit="1" customWidth="1"/>
    <col min="11698" max="11698" width="7.28515625" customWidth="1"/>
    <col min="11701" max="11701" width="21" customWidth="1"/>
    <col min="11702" max="11702" width="8" customWidth="1"/>
    <col min="11703" max="11703" width="17" customWidth="1"/>
    <col min="11704" max="11704" width="15.7109375" customWidth="1"/>
    <col min="11705" max="11705" width="17.28515625" customWidth="1"/>
    <col min="11706" max="11706" width="13.28515625" customWidth="1"/>
    <col min="11707" max="11707" width="15.140625" bestFit="1" customWidth="1"/>
    <col min="11708" max="11708" width="19.7109375" bestFit="1" customWidth="1"/>
    <col min="11709" max="11709" width="13" customWidth="1"/>
    <col min="11710" max="11710" width="12.28515625" bestFit="1" customWidth="1"/>
    <col min="11954" max="11954" width="7.28515625" customWidth="1"/>
    <col min="11957" max="11957" width="21" customWidth="1"/>
    <col min="11958" max="11958" width="8" customWidth="1"/>
    <col min="11959" max="11959" width="17" customWidth="1"/>
    <col min="11960" max="11960" width="15.7109375" customWidth="1"/>
    <col min="11961" max="11961" width="17.28515625" customWidth="1"/>
    <col min="11962" max="11962" width="13.28515625" customWidth="1"/>
    <col min="11963" max="11963" width="15.140625" bestFit="1" customWidth="1"/>
    <col min="11964" max="11964" width="19.7109375" bestFit="1" customWidth="1"/>
    <col min="11965" max="11965" width="13" customWidth="1"/>
    <col min="11966" max="11966" width="12.28515625" bestFit="1" customWidth="1"/>
    <col min="12210" max="12210" width="7.28515625" customWidth="1"/>
    <col min="12213" max="12213" width="21" customWidth="1"/>
    <col min="12214" max="12214" width="8" customWidth="1"/>
    <col min="12215" max="12215" width="17" customWidth="1"/>
    <col min="12216" max="12216" width="15.7109375" customWidth="1"/>
    <col min="12217" max="12217" width="17.28515625" customWidth="1"/>
    <col min="12218" max="12218" width="13.28515625" customWidth="1"/>
    <col min="12219" max="12219" width="15.140625" bestFit="1" customWidth="1"/>
    <col min="12220" max="12220" width="19.7109375" bestFit="1" customWidth="1"/>
    <col min="12221" max="12221" width="13" customWidth="1"/>
    <col min="12222" max="12222" width="12.28515625" bestFit="1" customWidth="1"/>
    <col min="12466" max="12466" width="7.28515625" customWidth="1"/>
    <col min="12469" max="12469" width="21" customWidth="1"/>
    <col min="12470" max="12470" width="8" customWidth="1"/>
    <col min="12471" max="12471" width="17" customWidth="1"/>
    <col min="12472" max="12472" width="15.7109375" customWidth="1"/>
    <col min="12473" max="12473" width="17.28515625" customWidth="1"/>
    <col min="12474" max="12474" width="13.28515625" customWidth="1"/>
    <col min="12475" max="12475" width="15.140625" bestFit="1" customWidth="1"/>
    <col min="12476" max="12476" width="19.7109375" bestFit="1" customWidth="1"/>
    <col min="12477" max="12477" width="13" customWidth="1"/>
    <col min="12478" max="12478" width="12.28515625" bestFit="1" customWidth="1"/>
    <col min="12722" max="12722" width="7.28515625" customWidth="1"/>
    <col min="12725" max="12725" width="21" customWidth="1"/>
    <col min="12726" max="12726" width="8" customWidth="1"/>
    <col min="12727" max="12727" width="17" customWidth="1"/>
    <col min="12728" max="12728" width="15.7109375" customWidth="1"/>
    <col min="12729" max="12729" width="17.28515625" customWidth="1"/>
    <col min="12730" max="12730" width="13.28515625" customWidth="1"/>
    <col min="12731" max="12731" width="15.140625" bestFit="1" customWidth="1"/>
    <col min="12732" max="12732" width="19.7109375" bestFit="1" customWidth="1"/>
    <col min="12733" max="12733" width="13" customWidth="1"/>
    <col min="12734" max="12734" width="12.28515625" bestFit="1" customWidth="1"/>
    <col min="12978" max="12978" width="7.28515625" customWidth="1"/>
    <col min="12981" max="12981" width="21" customWidth="1"/>
    <col min="12982" max="12982" width="8" customWidth="1"/>
    <col min="12983" max="12983" width="17" customWidth="1"/>
    <col min="12984" max="12984" width="15.7109375" customWidth="1"/>
    <col min="12985" max="12985" width="17.28515625" customWidth="1"/>
    <col min="12986" max="12986" width="13.28515625" customWidth="1"/>
    <col min="12987" max="12987" width="15.140625" bestFit="1" customWidth="1"/>
    <col min="12988" max="12988" width="19.7109375" bestFit="1" customWidth="1"/>
    <col min="12989" max="12989" width="13" customWidth="1"/>
    <col min="12990" max="12990" width="12.28515625" bestFit="1" customWidth="1"/>
    <col min="13234" max="13234" width="7.28515625" customWidth="1"/>
    <col min="13237" max="13237" width="21" customWidth="1"/>
    <col min="13238" max="13238" width="8" customWidth="1"/>
    <col min="13239" max="13239" width="17" customWidth="1"/>
    <col min="13240" max="13240" width="15.7109375" customWidth="1"/>
    <col min="13241" max="13241" width="17.28515625" customWidth="1"/>
    <col min="13242" max="13242" width="13.28515625" customWidth="1"/>
    <col min="13243" max="13243" width="15.140625" bestFit="1" customWidth="1"/>
    <col min="13244" max="13244" width="19.7109375" bestFit="1" customWidth="1"/>
    <col min="13245" max="13245" width="13" customWidth="1"/>
    <col min="13246" max="13246" width="12.28515625" bestFit="1" customWidth="1"/>
    <col min="13490" max="13490" width="7.28515625" customWidth="1"/>
    <col min="13493" max="13493" width="21" customWidth="1"/>
    <col min="13494" max="13494" width="8" customWidth="1"/>
    <col min="13495" max="13495" width="17" customWidth="1"/>
    <col min="13496" max="13496" width="15.7109375" customWidth="1"/>
    <col min="13497" max="13497" width="17.28515625" customWidth="1"/>
    <col min="13498" max="13498" width="13.28515625" customWidth="1"/>
    <col min="13499" max="13499" width="15.140625" bestFit="1" customWidth="1"/>
    <col min="13500" max="13500" width="19.7109375" bestFit="1" customWidth="1"/>
    <col min="13501" max="13501" width="13" customWidth="1"/>
    <col min="13502" max="13502" width="12.28515625" bestFit="1" customWidth="1"/>
    <col min="13746" max="13746" width="7.28515625" customWidth="1"/>
    <col min="13749" max="13749" width="21" customWidth="1"/>
    <col min="13750" max="13750" width="8" customWidth="1"/>
    <col min="13751" max="13751" width="17" customWidth="1"/>
    <col min="13752" max="13752" width="15.7109375" customWidth="1"/>
    <col min="13753" max="13753" width="17.28515625" customWidth="1"/>
    <col min="13754" max="13754" width="13.28515625" customWidth="1"/>
    <col min="13755" max="13755" width="15.140625" bestFit="1" customWidth="1"/>
    <col min="13756" max="13756" width="19.7109375" bestFit="1" customWidth="1"/>
    <col min="13757" max="13757" width="13" customWidth="1"/>
    <col min="13758" max="13758" width="12.28515625" bestFit="1" customWidth="1"/>
    <col min="14002" max="14002" width="7.28515625" customWidth="1"/>
    <col min="14005" max="14005" width="21" customWidth="1"/>
    <col min="14006" max="14006" width="8" customWidth="1"/>
    <col min="14007" max="14007" width="17" customWidth="1"/>
    <col min="14008" max="14008" width="15.7109375" customWidth="1"/>
    <col min="14009" max="14009" width="17.28515625" customWidth="1"/>
    <col min="14010" max="14010" width="13.28515625" customWidth="1"/>
    <col min="14011" max="14011" width="15.140625" bestFit="1" customWidth="1"/>
    <col min="14012" max="14012" width="19.7109375" bestFit="1" customWidth="1"/>
    <col min="14013" max="14013" width="13" customWidth="1"/>
    <col min="14014" max="14014" width="12.28515625" bestFit="1" customWidth="1"/>
    <col min="14258" max="14258" width="7.28515625" customWidth="1"/>
    <col min="14261" max="14261" width="21" customWidth="1"/>
    <col min="14262" max="14262" width="8" customWidth="1"/>
    <col min="14263" max="14263" width="17" customWidth="1"/>
    <col min="14264" max="14264" width="15.7109375" customWidth="1"/>
    <col min="14265" max="14265" width="17.28515625" customWidth="1"/>
    <col min="14266" max="14266" width="13.28515625" customWidth="1"/>
    <col min="14267" max="14267" width="15.140625" bestFit="1" customWidth="1"/>
    <col min="14268" max="14268" width="19.7109375" bestFit="1" customWidth="1"/>
    <col min="14269" max="14269" width="13" customWidth="1"/>
    <col min="14270" max="14270" width="12.28515625" bestFit="1" customWidth="1"/>
    <col min="14514" max="14514" width="7.28515625" customWidth="1"/>
    <col min="14517" max="14517" width="21" customWidth="1"/>
    <col min="14518" max="14518" width="8" customWidth="1"/>
    <col min="14519" max="14519" width="17" customWidth="1"/>
    <col min="14520" max="14520" width="15.7109375" customWidth="1"/>
    <col min="14521" max="14521" width="17.28515625" customWidth="1"/>
    <col min="14522" max="14522" width="13.28515625" customWidth="1"/>
    <col min="14523" max="14523" width="15.140625" bestFit="1" customWidth="1"/>
    <col min="14524" max="14524" width="19.7109375" bestFit="1" customWidth="1"/>
    <col min="14525" max="14525" width="13" customWidth="1"/>
    <col min="14526" max="14526" width="12.28515625" bestFit="1" customWidth="1"/>
    <col min="14770" max="14770" width="7.28515625" customWidth="1"/>
    <col min="14773" max="14773" width="21" customWidth="1"/>
    <col min="14774" max="14774" width="8" customWidth="1"/>
    <col min="14775" max="14775" width="17" customWidth="1"/>
    <col min="14776" max="14776" width="15.7109375" customWidth="1"/>
    <col min="14777" max="14777" width="17.28515625" customWidth="1"/>
    <col min="14778" max="14778" width="13.28515625" customWidth="1"/>
    <col min="14779" max="14779" width="15.140625" bestFit="1" customWidth="1"/>
    <col min="14780" max="14780" width="19.7109375" bestFit="1" customWidth="1"/>
    <col min="14781" max="14781" width="13" customWidth="1"/>
    <col min="14782" max="14782" width="12.28515625" bestFit="1" customWidth="1"/>
    <col min="15026" max="15026" width="7.28515625" customWidth="1"/>
    <col min="15029" max="15029" width="21" customWidth="1"/>
    <col min="15030" max="15030" width="8" customWidth="1"/>
    <col min="15031" max="15031" width="17" customWidth="1"/>
    <col min="15032" max="15032" width="15.7109375" customWidth="1"/>
    <col min="15033" max="15033" width="17.28515625" customWidth="1"/>
    <col min="15034" max="15034" width="13.28515625" customWidth="1"/>
    <col min="15035" max="15035" width="15.140625" bestFit="1" customWidth="1"/>
    <col min="15036" max="15036" width="19.7109375" bestFit="1" customWidth="1"/>
    <col min="15037" max="15037" width="13" customWidth="1"/>
    <col min="15038" max="15038" width="12.28515625" bestFit="1" customWidth="1"/>
    <col min="15282" max="15282" width="7.28515625" customWidth="1"/>
    <col min="15285" max="15285" width="21" customWidth="1"/>
    <col min="15286" max="15286" width="8" customWidth="1"/>
    <col min="15287" max="15287" width="17" customWidth="1"/>
    <col min="15288" max="15288" width="15.7109375" customWidth="1"/>
    <col min="15289" max="15289" width="17.28515625" customWidth="1"/>
    <col min="15290" max="15290" width="13.28515625" customWidth="1"/>
    <col min="15291" max="15291" width="15.140625" bestFit="1" customWidth="1"/>
    <col min="15292" max="15292" width="19.7109375" bestFit="1" customWidth="1"/>
    <col min="15293" max="15293" width="13" customWidth="1"/>
    <col min="15294" max="15294" width="12.28515625" bestFit="1" customWidth="1"/>
    <col min="15538" max="15538" width="7.28515625" customWidth="1"/>
    <col min="15541" max="15541" width="21" customWidth="1"/>
    <col min="15542" max="15542" width="8" customWidth="1"/>
    <col min="15543" max="15543" width="17" customWidth="1"/>
    <col min="15544" max="15544" width="15.7109375" customWidth="1"/>
    <col min="15545" max="15545" width="17.28515625" customWidth="1"/>
    <col min="15546" max="15546" width="13.28515625" customWidth="1"/>
    <col min="15547" max="15547" width="15.140625" bestFit="1" customWidth="1"/>
    <col min="15548" max="15548" width="19.7109375" bestFit="1" customWidth="1"/>
    <col min="15549" max="15549" width="13" customWidth="1"/>
    <col min="15550" max="15550" width="12.28515625" bestFit="1" customWidth="1"/>
    <col min="15794" max="15794" width="7.28515625" customWidth="1"/>
    <col min="15797" max="15797" width="21" customWidth="1"/>
    <col min="15798" max="15798" width="8" customWidth="1"/>
    <col min="15799" max="15799" width="17" customWidth="1"/>
    <col min="15800" max="15800" width="15.7109375" customWidth="1"/>
    <col min="15801" max="15801" width="17.28515625" customWidth="1"/>
    <col min="15802" max="15802" width="13.28515625" customWidth="1"/>
    <col min="15803" max="15803" width="15.140625" bestFit="1" customWidth="1"/>
    <col min="15804" max="15804" width="19.7109375" bestFit="1" customWidth="1"/>
    <col min="15805" max="15805" width="13" customWidth="1"/>
    <col min="15806" max="15806" width="12.28515625" bestFit="1" customWidth="1"/>
    <col min="16050" max="16050" width="7.28515625" customWidth="1"/>
    <col min="16053" max="16053" width="21" customWidth="1"/>
    <col min="16054" max="16054" width="8" customWidth="1"/>
    <col min="16055" max="16055" width="17" customWidth="1"/>
    <col min="16056" max="16056" width="15.7109375" customWidth="1"/>
    <col min="16057" max="16057" width="17.28515625" customWidth="1"/>
    <col min="16058" max="16058" width="13.28515625" customWidth="1"/>
    <col min="16059" max="16059" width="15.140625" bestFit="1" customWidth="1"/>
    <col min="16060" max="16060" width="19.7109375" bestFit="1" customWidth="1"/>
    <col min="16061" max="16061" width="13" customWidth="1"/>
    <col min="16062" max="16062" width="12.28515625" bestFit="1" customWidth="1"/>
  </cols>
  <sheetData>
    <row r="1" spans="1:14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.75" x14ac:dyDescent="0.3">
      <c r="A2" s="3"/>
      <c r="B2" s="3"/>
      <c r="C2" s="3"/>
      <c r="D2" s="3"/>
      <c r="E2" s="4">
        <v>1634</v>
      </c>
      <c r="F2" s="5">
        <v>15461516</v>
      </c>
      <c r="G2" s="5">
        <v>6053280</v>
      </c>
      <c r="H2" s="5">
        <v>670000</v>
      </c>
      <c r="I2" s="5">
        <v>2500000</v>
      </c>
      <c r="J2" s="5">
        <v>5607139</v>
      </c>
      <c r="K2" s="5">
        <f>SUM(F2:J2)</f>
        <v>30291935</v>
      </c>
    </row>
    <row r="3" spans="1:14" ht="57" x14ac:dyDescent="0.25">
      <c r="A3" s="6" t="s">
        <v>1</v>
      </c>
      <c r="B3" s="7" t="s">
        <v>2</v>
      </c>
      <c r="C3" s="8" t="s">
        <v>3</v>
      </c>
      <c r="D3" s="9"/>
      <c r="E3" s="10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</row>
    <row r="4" spans="1:14" x14ac:dyDescent="0.25">
      <c r="A4" s="6"/>
      <c r="B4" s="7"/>
      <c r="C4" s="7"/>
      <c r="D4" s="12" t="s">
        <v>11</v>
      </c>
      <c r="E4" s="13"/>
      <c r="F4" s="13">
        <f>F2-F5</f>
        <v>0</v>
      </c>
      <c r="G4" s="13">
        <f t="shared" ref="G4:I4" si="0">G2-G5</f>
        <v>0</v>
      </c>
      <c r="H4" s="13">
        <f t="shared" si="0"/>
        <v>0</v>
      </c>
      <c r="I4" s="13">
        <f t="shared" si="0"/>
        <v>0</v>
      </c>
      <c r="J4" s="13">
        <f>J2-J5</f>
        <v>0</v>
      </c>
      <c r="K4" s="14">
        <f>F4+G4+H4+I4+J4</f>
        <v>0</v>
      </c>
      <c r="M4" s="15"/>
    </row>
    <row r="5" spans="1:14" ht="20.25" x14ac:dyDescent="0.3">
      <c r="A5" s="16">
        <v>644</v>
      </c>
      <c r="B5" s="17"/>
      <c r="C5" s="17"/>
      <c r="D5" s="18" t="s">
        <v>12</v>
      </c>
      <c r="E5" s="19">
        <f>E8+E14+E17+E20+E23+E26+E29+E35+E38+E41+E44+E47+E50+E53+E59+E62+E65+E68+E71+E77+E80+E83+E86</f>
        <v>1638</v>
      </c>
      <c r="F5" s="19">
        <f>F6+F7</f>
        <v>15461516</v>
      </c>
      <c r="G5" s="19">
        <f t="shared" ref="G5:J5" si="1">G6+G7</f>
        <v>6053280</v>
      </c>
      <c r="H5" s="19">
        <f t="shared" si="1"/>
        <v>670000</v>
      </c>
      <c r="I5" s="19">
        <f t="shared" si="1"/>
        <v>2500000</v>
      </c>
      <c r="J5" s="19">
        <f t="shared" si="1"/>
        <v>5607139</v>
      </c>
      <c r="K5" s="19">
        <f>SUM(F5:J5)</f>
        <v>30291935</v>
      </c>
      <c r="L5" s="20"/>
      <c r="M5" s="21" t="e">
        <f>33375848-#REF!-#REF!</f>
        <v>#REF!</v>
      </c>
    </row>
    <row r="6" spans="1:14" ht="15.75" x14ac:dyDescent="0.25">
      <c r="A6" s="22"/>
      <c r="B6" s="23"/>
      <c r="C6" s="24"/>
      <c r="D6" s="25" t="s">
        <v>13</v>
      </c>
      <c r="E6" s="26"/>
      <c r="F6" s="27">
        <f>F9+F15+F18+F21+F24+F27+F30+F36+F39+F42+F45+F48+F51+F54+F60+F63+F66+F69+F72+F78+F81+F84+F87</f>
        <v>15368216</v>
      </c>
      <c r="G6" s="27">
        <f>G9+G15+G18+G21+G24+G27+G30+G36+G39+G42+G45+G48+G51+G54+G60+G63+G66+G69+G72+G78+G81+G84+G87</f>
        <v>4362562</v>
      </c>
      <c r="H6" s="27">
        <f>H9+H15+H18+H21+H24+H27+H30+H36+H39+H42+H45+H48+H51+H54+H60+H63+H66+H69+H72+H78+H81+H84+H87</f>
        <v>603125</v>
      </c>
      <c r="I6" s="27">
        <f>I9+I15+I18+I21+I24+I27+I30+I36+I39+I42+I45+I48+I51+I54+I60+I63+I66+I69+I72+I78+I81+I84+I87</f>
        <v>2020000</v>
      </c>
      <c r="J6" s="27">
        <f t="shared" ref="J6:J7" si="2">J9+J15+J18+J21+J24+J27+J30+J36+J39+J42+J45+J48+J51+J54+J60+J63+J66+J69+J72+J78+J81+J84+J87</f>
        <v>4110385</v>
      </c>
      <c r="K6" s="19">
        <f t="shared" ref="K6:K7" si="3">SUM(F6:J6)</f>
        <v>26464288</v>
      </c>
      <c r="L6" s="28"/>
      <c r="M6" s="28" t="e">
        <f>29274042-#REF!-#REF!</f>
        <v>#REF!</v>
      </c>
      <c r="N6" s="29" t="e">
        <f>#REF!+#REF!</f>
        <v>#REF!</v>
      </c>
    </row>
    <row r="7" spans="1:14" ht="15.75" x14ac:dyDescent="0.25">
      <c r="A7" s="30"/>
      <c r="B7" s="31"/>
      <c r="C7" s="32"/>
      <c r="D7" s="33" t="s">
        <v>14</v>
      </c>
      <c r="E7" s="34"/>
      <c r="F7" s="35">
        <f>F10+F16+F19+F22+F25+F28+F31+F37+F40+F43+F46+F49+F52+F55+F61+F64+F67+F70+F73+F79+F82+F85+F88</f>
        <v>93300</v>
      </c>
      <c r="G7" s="35">
        <f>G10+G16+G19+G22+G25+G28+G31+G37+G40+G43+G46+G49+G52+G55+G61+G64+G67+G70+G73+G79+G82+G85+G88</f>
        <v>1690718</v>
      </c>
      <c r="H7" s="35">
        <f t="shared" ref="H7:I7" si="4">H10+H16+H19+H22+H25+H28+H31+H37+H40+H43+H46+H49+H52+H55+H61+H64+H67+H70+H73+H79+H82+H85+H88</f>
        <v>66875</v>
      </c>
      <c r="I7" s="35">
        <f t="shared" si="4"/>
        <v>480000</v>
      </c>
      <c r="J7" s="35">
        <f t="shared" si="2"/>
        <v>1496754</v>
      </c>
      <c r="K7" s="19">
        <f t="shared" si="3"/>
        <v>3827647</v>
      </c>
      <c r="L7" s="36"/>
      <c r="M7" s="37" t="e">
        <f>4101806-#REF!-#REF!</f>
        <v>#REF!</v>
      </c>
    </row>
    <row r="8" spans="1:14" x14ac:dyDescent="0.25">
      <c r="A8" s="38"/>
      <c r="B8" s="39">
        <v>16024</v>
      </c>
      <c r="C8" s="40" t="s">
        <v>15</v>
      </c>
      <c r="D8" s="41"/>
      <c r="E8" s="42">
        <v>25</v>
      </c>
      <c r="F8" s="43">
        <f>F9+F10</f>
        <v>238641</v>
      </c>
      <c r="G8" s="43">
        <f t="shared" ref="G8:K8" si="5">G9+G10</f>
        <v>156000</v>
      </c>
      <c r="H8" s="43">
        <f t="shared" si="5"/>
        <v>0</v>
      </c>
      <c r="I8" s="43">
        <f t="shared" si="5"/>
        <v>50000</v>
      </c>
      <c r="J8" s="43">
        <f t="shared" si="5"/>
        <v>0</v>
      </c>
      <c r="K8" s="43">
        <f t="shared" si="5"/>
        <v>444641</v>
      </c>
      <c r="L8" s="36"/>
      <c r="M8" s="37" t="e">
        <f>#REF!+#REF!</f>
        <v>#REF!</v>
      </c>
    </row>
    <row r="9" spans="1:14" x14ac:dyDescent="0.25">
      <c r="A9" s="22"/>
      <c r="B9" s="23"/>
      <c r="C9" s="24"/>
      <c r="D9" s="25" t="s">
        <v>13</v>
      </c>
      <c r="E9" s="26"/>
      <c r="F9" s="44">
        <v>238641</v>
      </c>
      <c r="G9" s="44">
        <v>100000</v>
      </c>
      <c r="H9" s="44"/>
      <c r="I9" s="44">
        <v>40000</v>
      </c>
      <c r="J9" s="44"/>
      <c r="K9" s="27">
        <f>F9+G9+H9+I9+J9</f>
        <v>378641</v>
      </c>
    </row>
    <row r="10" spans="1:14" x14ac:dyDescent="0.25">
      <c r="A10" s="45"/>
      <c r="B10" s="46"/>
      <c r="C10" s="47"/>
      <c r="D10" s="48" t="s">
        <v>14</v>
      </c>
      <c r="E10" s="49"/>
      <c r="F10" s="50"/>
      <c r="G10" s="50">
        <v>56000</v>
      </c>
      <c r="H10" s="50"/>
      <c r="I10" s="50">
        <v>10000</v>
      </c>
      <c r="J10" s="50"/>
      <c r="K10" s="51">
        <f>F10+G10+H10+I10+J10</f>
        <v>66000</v>
      </c>
    </row>
    <row r="11" spans="1:14" x14ac:dyDescent="0.25">
      <c r="A11" s="38">
        <v>1.3</v>
      </c>
      <c r="B11" s="52">
        <v>163</v>
      </c>
      <c r="C11" s="53" t="s">
        <v>16</v>
      </c>
      <c r="D11" s="53"/>
      <c r="E11" s="42">
        <f>E14+E17</f>
        <v>31</v>
      </c>
      <c r="F11" s="43">
        <f>F12+F13</f>
        <v>261698</v>
      </c>
      <c r="G11" s="43">
        <f>G12+G13</f>
        <v>384000</v>
      </c>
      <c r="H11" s="43">
        <f t="shared" ref="H11:K11" si="6">H12+H13</f>
        <v>0</v>
      </c>
      <c r="I11" s="43">
        <f t="shared" si="6"/>
        <v>0</v>
      </c>
      <c r="J11" s="43">
        <f t="shared" si="6"/>
        <v>0</v>
      </c>
      <c r="K11" s="43">
        <f t="shared" si="6"/>
        <v>645698</v>
      </c>
    </row>
    <row r="12" spans="1:14" x14ac:dyDescent="0.25">
      <c r="A12" s="54"/>
      <c r="B12" s="55"/>
      <c r="C12" s="56"/>
      <c r="D12" s="57" t="s">
        <v>13</v>
      </c>
      <c r="E12" s="58"/>
      <c r="F12" s="59">
        <f>F15+F18</f>
        <v>261698</v>
      </c>
      <c r="G12" s="59">
        <f>G15+G18</f>
        <v>201000</v>
      </c>
      <c r="H12" s="59">
        <f t="shared" ref="H12:K12" si="7">H15+H18</f>
        <v>0</v>
      </c>
      <c r="I12" s="59">
        <f t="shared" si="7"/>
        <v>0</v>
      </c>
      <c r="J12" s="59">
        <f>J15</f>
        <v>0</v>
      </c>
      <c r="K12" s="59">
        <f t="shared" si="7"/>
        <v>462698</v>
      </c>
      <c r="M12" s="29"/>
    </row>
    <row r="13" spans="1:14" ht="19.5" customHeight="1" x14ac:dyDescent="0.25">
      <c r="A13" s="45"/>
      <c r="B13" s="46"/>
      <c r="C13" s="47"/>
      <c r="D13" s="48" t="s">
        <v>14</v>
      </c>
      <c r="E13" s="49"/>
      <c r="F13" s="50">
        <f>F16+F19</f>
        <v>0</v>
      </c>
      <c r="G13" s="50">
        <f>G16+G19</f>
        <v>183000</v>
      </c>
      <c r="H13" s="50"/>
      <c r="I13" s="50"/>
      <c r="J13" s="50">
        <f>J16</f>
        <v>0</v>
      </c>
      <c r="K13" s="50">
        <f>F13+G13+H13+I13+J13</f>
        <v>183000</v>
      </c>
    </row>
    <row r="14" spans="1:14" ht="19.5" customHeight="1" x14ac:dyDescent="0.25">
      <c r="A14" s="60" t="s">
        <v>17</v>
      </c>
      <c r="B14" s="61">
        <v>16324</v>
      </c>
      <c r="C14" s="62" t="s">
        <v>18</v>
      </c>
      <c r="D14" s="63"/>
      <c r="E14" s="64">
        <v>28</v>
      </c>
      <c r="F14" s="65">
        <f>SUM(F15:F16)</f>
        <v>249036</v>
      </c>
      <c r="G14" s="65">
        <f>SUM(G15:G16)</f>
        <v>380000</v>
      </c>
      <c r="H14" s="65">
        <f t="shared" ref="H14:K14" si="8">SUM(H15:H16)</f>
        <v>0</v>
      </c>
      <c r="I14" s="65">
        <f t="shared" si="8"/>
        <v>0</v>
      </c>
      <c r="J14" s="65"/>
      <c r="K14" s="65">
        <f t="shared" si="8"/>
        <v>629036</v>
      </c>
    </row>
    <row r="15" spans="1:14" ht="15.75" customHeight="1" x14ac:dyDescent="0.25">
      <c r="A15" s="66"/>
      <c r="B15" s="67"/>
      <c r="C15" s="68"/>
      <c r="D15" s="69" t="s">
        <v>13</v>
      </c>
      <c r="E15" s="70"/>
      <c r="F15" s="71">
        <v>249036</v>
      </c>
      <c r="G15" s="72">
        <v>200000</v>
      </c>
      <c r="H15" s="71"/>
      <c r="I15" s="71"/>
      <c r="J15" s="71"/>
      <c r="K15" s="71">
        <f>F15+G15+H15+I15+J15</f>
        <v>449036</v>
      </c>
    </row>
    <row r="16" spans="1:14" ht="17.25" customHeight="1" x14ac:dyDescent="0.25">
      <c r="A16" s="45"/>
      <c r="B16" s="46"/>
      <c r="C16" s="47"/>
      <c r="D16" s="48" t="s">
        <v>14</v>
      </c>
      <c r="E16" s="49"/>
      <c r="F16" s="50"/>
      <c r="G16" s="50">
        <v>180000</v>
      </c>
      <c r="H16" s="50"/>
      <c r="I16" s="50"/>
      <c r="J16" s="50"/>
      <c r="K16" s="50">
        <f>F16+G16+H16+I16+J16</f>
        <v>180000</v>
      </c>
      <c r="M16" s="73"/>
    </row>
    <row r="17" spans="1:14" ht="19.5" customHeight="1" x14ac:dyDescent="0.25">
      <c r="A17" s="60" t="s">
        <v>19</v>
      </c>
      <c r="B17" s="61">
        <v>16524</v>
      </c>
      <c r="C17" s="62" t="s">
        <v>20</v>
      </c>
      <c r="D17" s="63"/>
      <c r="E17" s="64">
        <v>3</v>
      </c>
      <c r="F17" s="65">
        <f>SUM(F18:F19)</f>
        <v>12662</v>
      </c>
      <c r="G17" s="65">
        <f>SUM(G18:G19)</f>
        <v>4000</v>
      </c>
      <c r="H17" s="65">
        <f>SUM(H18:H19)</f>
        <v>0</v>
      </c>
      <c r="I17" s="65">
        <f>SUM(I18:I19)</f>
        <v>0</v>
      </c>
      <c r="J17" s="65">
        <f>SUM(J18:J19)</f>
        <v>0</v>
      </c>
      <c r="K17" s="65">
        <f>SUM(F17:J17)</f>
        <v>16662</v>
      </c>
      <c r="M17" s="29"/>
    </row>
    <row r="18" spans="1:14" ht="19.5" customHeight="1" x14ac:dyDescent="0.25">
      <c r="A18" s="66"/>
      <c r="B18" s="67"/>
      <c r="C18" s="68"/>
      <c r="D18" s="69" t="s">
        <v>13</v>
      </c>
      <c r="E18" s="70"/>
      <c r="F18" s="71">
        <v>12662</v>
      </c>
      <c r="G18" s="72">
        <v>1000</v>
      </c>
      <c r="H18" s="71"/>
      <c r="I18" s="71"/>
      <c r="J18" s="71"/>
      <c r="K18" s="71">
        <f>F18+G18+H18+I18+J18</f>
        <v>13662</v>
      </c>
    </row>
    <row r="19" spans="1:14" x14ac:dyDescent="0.25">
      <c r="A19" s="74"/>
      <c r="B19" s="75"/>
      <c r="C19" s="76"/>
      <c r="D19" s="77" t="s">
        <v>14</v>
      </c>
      <c r="E19" s="78"/>
      <c r="F19" s="79"/>
      <c r="G19" s="79">
        <v>3000</v>
      </c>
      <c r="H19" s="79"/>
      <c r="I19" s="79"/>
      <c r="J19" s="50"/>
      <c r="K19" s="79">
        <f>F19+G19+H19+I19+J19</f>
        <v>3000</v>
      </c>
    </row>
    <row r="20" spans="1:14" x14ac:dyDescent="0.25">
      <c r="A20" s="38"/>
      <c r="B20" s="39">
        <v>16647</v>
      </c>
      <c r="C20" s="40" t="s">
        <v>21</v>
      </c>
      <c r="D20" s="41"/>
      <c r="E20" s="42">
        <v>15</v>
      </c>
      <c r="F20" s="43">
        <f>F21+F22</f>
        <v>140666</v>
      </c>
      <c r="G20" s="43">
        <f>G21+G22</f>
        <v>34440</v>
      </c>
      <c r="H20" s="43">
        <f t="shared" ref="H20:K20" si="9">H21+H22</f>
        <v>0</v>
      </c>
      <c r="I20" s="43">
        <f t="shared" si="9"/>
        <v>0</v>
      </c>
      <c r="J20" s="43">
        <f t="shared" si="9"/>
        <v>0</v>
      </c>
      <c r="K20" s="43">
        <f t="shared" si="9"/>
        <v>175106</v>
      </c>
    </row>
    <row r="21" spans="1:14" x14ac:dyDescent="0.25">
      <c r="A21" s="22"/>
      <c r="B21" s="23"/>
      <c r="C21" s="24"/>
      <c r="D21" s="25" t="s">
        <v>13</v>
      </c>
      <c r="E21" s="26"/>
      <c r="F21" s="44">
        <v>140666</v>
      </c>
      <c r="G21" s="44">
        <v>14440</v>
      </c>
      <c r="H21" s="44"/>
      <c r="I21" s="44"/>
      <c r="J21" s="44">
        <v>0</v>
      </c>
      <c r="K21" s="44">
        <f>SUM(F21:J21)</f>
        <v>155106</v>
      </c>
      <c r="M21" s="80"/>
    </row>
    <row r="22" spans="1:14" x14ac:dyDescent="0.25">
      <c r="A22" s="74"/>
      <c r="B22" s="75"/>
      <c r="C22" s="76"/>
      <c r="D22" s="77" t="s">
        <v>14</v>
      </c>
      <c r="E22" s="78"/>
      <c r="F22" s="79"/>
      <c r="G22" s="79">
        <v>20000</v>
      </c>
      <c r="H22" s="79"/>
      <c r="I22" s="79"/>
      <c r="J22" s="50">
        <v>0</v>
      </c>
      <c r="K22" s="79">
        <f>SUM(F22:J22)</f>
        <v>20000</v>
      </c>
      <c r="M22" s="80"/>
    </row>
    <row r="23" spans="1:14" x14ac:dyDescent="0.25">
      <c r="A23" s="38"/>
      <c r="B23" s="39">
        <v>16820</v>
      </c>
      <c r="C23" s="40" t="s">
        <v>22</v>
      </c>
      <c r="D23" s="41"/>
      <c r="E23" s="42">
        <v>7</v>
      </c>
      <c r="F23" s="43">
        <f t="shared" ref="F23:K23" si="10">F24+F25</f>
        <v>45518</v>
      </c>
      <c r="G23" s="43">
        <f t="shared" si="10"/>
        <v>10000</v>
      </c>
      <c r="H23" s="43">
        <f t="shared" si="10"/>
        <v>0</v>
      </c>
      <c r="I23" s="43">
        <f t="shared" si="10"/>
        <v>0</v>
      </c>
      <c r="J23" s="43">
        <f t="shared" si="10"/>
        <v>0</v>
      </c>
      <c r="K23" s="43">
        <f t="shared" si="10"/>
        <v>55518</v>
      </c>
      <c r="M23" s="80"/>
    </row>
    <row r="24" spans="1:14" x14ac:dyDescent="0.25">
      <c r="A24" s="22"/>
      <c r="B24" s="23"/>
      <c r="C24" s="24"/>
      <c r="D24" s="25" t="s">
        <v>13</v>
      </c>
      <c r="E24" s="26"/>
      <c r="F24" s="81">
        <v>45518</v>
      </c>
      <c r="G24" s="44">
        <v>6000</v>
      </c>
      <c r="H24" s="44"/>
      <c r="I24" s="44"/>
      <c r="J24" s="44">
        <v>0</v>
      </c>
      <c r="K24" s="44">
        <f>SUM(F24:J24)</f>
        <v>51518</v>
      </c>
      <c r="M24" s="80"/>
    </row>
    <row r="25" spans="1:14" x14ac:dyDescent="0.25">
      <c r="A25" s="45"/>
      <c r="B25" s="46"/>
      <c r="C25" s="47"/>
      <c r="D25" s="48" t="s">
        <v>14</v>
      </c>
      <c r="E25" s="49"/>
      <c r="F25" s="50"/>
      <c r="G25" s="50">
        <v>4000</v>
      </c>
      <c r="H25" s="50"/>
      <c r="I25" s="50"/>
      <c r="J25" s="50">
        <v>0</v>
      </c>
      <c r="K25" s="50">
        <f>SUM(F25:J25)</f>
        <v>4000</v>
      </c>
      <c r="M25" s="82"/>
    </row>
    <row r="26" spans="1:14" x14ac:dyDescent="0.25">
      <c r="A26" s="38"/>
      <c r="B26" s="39">
        <v>16924</v>
      </c>
      <c r="C26" s="40" t="s">
        <v>23</v>
      </c>
      <c r="D26" s="41"/>
      <c r="E26" s="42">
        <v>26</v>
      </c>
      <c r="F26" s="43">
        <f>F27+F28</f>
        <v>285848</v>
      </c>
      <c r="G26" s="43">
        <f>G27+G28</f>
        <v>10000</v>
      </c>
      <c r="H26" s="43">
        <f t="shared" ref="H26:K26" si="11">H27+H28</f>
        <v>0</v>
      </c>
      <c r="I26" s="43">
        <f t="shared" si="11"/>
        <v>0</v>
      </c>
      <c r="J26" s="43">
        <f t="shared" si="11"/>
        <v>0</v>
      </c>
      <c r="K26" s="43">
        <f t="shared" si="11"/>
        <v>295848</v>
      </c>
      <c r="M26" s="80"/>
    </row>
    <row r="27" spans="1:14" x14ac:dyDescent="0.25">
      <c r="A27" s="22"/>
      <c r="B27" s="83"/>
      <c r="C27" s="24"/>
      <c r="D27" s="25" t="s">
        <v>13</v>
      </c>
      <c r="E27" s="26"/>
      <c r="F27" s="44">
        <v>275848</v>
      </c>
      <c r="G27" s="44">
        <v>4000</v>
      </c>
      <c r="H27" s="44"/>
      <c r="I27" s="44"/>
      <c r="J27" s="44">
        <v>0</v>
      </c>
      <c r="K27" s="44">
        <f>F27+G27+H27+I27+J27</f>
        <v>279848</v>
      </c>
      <c r="M27" s="80"/>
    </row>
    <row r="28" spans="1:14" x14ac:dyDescent="0.25">
      <c r="A28" s="45"/>
      <c r="B28" s="84"/>
      <c r="C28" s="47"/>
      <c r="D28" s="48" t="s">
        <v>14</v>
      </c>
      <c r="E28" s="49"/>
      <c r="F28" s="50">
        <v>10000</v>
      </c>
      <c r="G28" s="50">
        <v>6000</v>
      </c>
      <c r="H28" s="50"/>
      <c r="I28" s="50"/>
      <c r="J28" s="50">
        <v>0</v>
      </c>
      <c r="K28" s="50">
        <f>F28+G28+H28+I28+J28</f>
        <v>16000</v>
      </c>
      <c r="M28" s="80"/>
    </row>
    <row r="29" spans="1:14" x14ac:dyDescent="0.25">
      <c r="A29" s="38"/>
      <c r="B29" s="39">
        <v>17524</v>
      </c>
      <c r="C29" s="40" t="s">
        <v>24</v>
      </c>
      <c r="D29" s="41"/>
      <c r="E29" s="42">
        <v>27</v>
      </c>
      <c r="F29" s="43">
        <f>F30+F31</f>
        <v>226079</v>
      </c>
      <c r="G29" s="43">
        <f>G30+G31</f>
        <v>25000</v>
      </c>
      <c r="H29" s="43">
        <f t="shared" ref="H29:K29" si="12">H30+H31</f>
        <v>0</v>
      </c>
      <c r="I29" s="43">
        <f t="shared" si="12"/>
        <v>0</v>
      </c>
      <c r="J29" s="43">
        <f t="shared" si="12"/>
        <v>0</v>
      </c>
      <c r="K29" s="43">
        <f t="shared" si="12"/>
        <v>251079</v>
      </c>
      <c r="M29" s="73"/>
      <c r="N29" s="29"/>
    </row>
    <row r="30" spans="1:14" x14ac:dyDescent="0.25">
      <c r="A30" s="22"/>
      <c r="B30" s="23"/>
      <c r="C30" s="24"/>
      <c r="D30" s="25" t="s">
        <v>13</v>
      </c>
      <c r="E30" s="26"/>
      <c r="F30" s="44">
        <v>226079</v>
      </c>
      <c r="G30" s="44">
        <v>15000</v>
      </c>
      <c r="H30" s="44"/>
      <c r="I30" s="44"/>
      <c r="J30" s="44"/>
      <c r="K30" s="44">
        <f>F30+G30+H30+I30+J30</f>
        <v>241079</v>
      </c>
      <c r="N30" s="29"/>
    </row>
    <row r="31" spans="1:14" x14ac:dyDescent="0.25">
      <c r="A31" s="45"/>
      <c r="B31" s="46"/>
      <c r="C31" s="47"/>
      <c r="D31" s="48" t="s">
        <v>14</v>
      </c>
      <c r="E31" s="49"/>
      <c r="F31" s="50"/>
      <c r="G31" s="50">
        <v>10000</v>
      </c>
      <c r="H31" s="50"/>
      <c r="I31" s="50"/>
      <c r="J31" s="50"/>
      <c r="K31" s="50">
        <f>F31+G31+H31+I31+J31</f>
        <v>10000</v>
      </c>
      <c r="N31" s="73"/>
    </row>
    <row r="32" spans="1:14" x14ac:dyDescent="0.25">
      <c r="A32" s="38">
        <v>1.7</v>
      </c>
      <c r="B32" s="52">
        <v>180</v>
      </c>
      <c r="C32" s="53" t="s">
        <v>25</v>
      </c>
      <c r="D32" s="53"/>
      <c r="E32" s="42">
        <f t="shared" ref="E32:K34" si="13">E35+E38+E41</f>
        <v>50</v>
      </c>
      <c r="F32" s="43">
        <f>F33+F34</f>
        <v>505012</v>
      </c>
      <c r="G32" s="43">
        <f t="shared" si="13"/>
        <v>2683528</v>
      </c>
      <c r="H32" s="43">
        <f t="shared" si="13"/>
        <v>370375</v>
      </c>
      <c r="I32" s="43">
        <f>I35+I38+I41</f>
        <v>110000</v>
      </c>
      <c r="J32" s="43">
        <f t="shared" si="13"/>
        <v>1319761</v>
      </c>
      <c r="K32" s="43">
        <f t="shared" si="13"/>
        <v>4988676</v>
      </c>
      <c r="N32" s="29"/>
    </row>
    <row r="33" spans="1:14" x14ac:dyDescent="0.25">
      <c r="A33" s="54"/>
      <c r="B33" s="55"/>
      <c r="C33" s="56"/>
      <c r="D33" s="57" t="s">
        <v>13</v>
      </c>
      <c r="E33" s="58"/>
      <c r="F33" s="59">
        <f>+F36+F39+F42</f>
        <v>495012</v>
      </c>
      <c r="G33" s="59">
        <f t="shared" ref="G33:J33" si="14">+G36+G39+G42</f>
        <v>1788519</v>
      </c>
      <c r="H33" s="59">
        <f t="shared" si="14"/>
        <v>327400</v>
      </c>
      <c r="I33" s="59">
        <f t="shared" si="14"/>
        <v>90000</v>
      </c>
      <c r="J33" s="59">
        <f t="shared" si="14"/>
        <v>1072761</v>
      </c>
      <c r="K33" s="59">
        <f t="shared" si="13"/>
        <v>3773692</v>
      </c>
      <c r="N33" s="73"/>
    </row>
    <row r="34" spans="1:14" x14ac:dyDescent="0.25">
      <c r="A34" s="74"/>
      <c r="B34" s="75"/>
      <c r="C34" s="76"/>
      <c r="D34" s="77" t="s">
        <v>14</v>
      </c>
      <c r="E34" s="78"/>
      <c r="F34" s="79">
        <f>F37+F40+F43</f>
        <v>10000</v>
      </c>
      <c r="G34" s="79">
        <f t="shared" ref="G34:J34" si="15">G37+G40+G43</f>
        <v>895009</v>
      </c>
      <c r="H34" s="79">
        <f t="shared" si="15"/>
        <v>42975</v>
      </c>
      <c r="I34" s="79">
        <f t="shared" si="15"/>
        <v>20000</v>
      </c>
      <c r="J34" s="79">
        <f t="shared" si="15"/>
        <v>247000</v>
      </c>
      <c r="K34" s="79">
        <f t="shared" si="13"/>
        <v>1214984</v>
      </c>
    </row>
    <row r="35" spans="1:14" x14ac:dyDescent="0.25">
      <c r="A35" s="60" t="s">
        <v>26</v>
      </c>
      <c r="B35" s="61">
        <v>18184</v>
      </c>
      <c r="C35" s="62" t="s">
        <v>27</v>
      </c>
      <c r="D35" s="63"/>
      <c r="E35" s="64">
        <v>15</v>
      </c>
      <c r="F35" s="65">
        <f>SUM(F36:F37)</f>
        <v>133003</v>
      </c>
      <c r="G35" s="65">
        <f>SUM(G36:G37)</f>
        <v>2433528</v>
      </c>
      <c r="H35" s="65">
        <f>SUM(H36:H37)</f>
        <v>370375</v>
      </c>
      <c r="I35" s="65">
        <f>SUM(I36:I37)</f>
        <v>110000</v>
      </c>
      <c r="J35" s="65">
        <f>J36+J37</f>
        <v>1319761</v>
      </c>
      <c r="K35" s="65">
        <f t="shared" ref="K35:K43" si="16">SUM(F35:J35)</f>
        <v>4366667</v>
      </c>
      <c r="N35" s="2"/>
    </row>
    <row r="36" spans="1:14" x14ac:dyDescent="0.25">
      <c r="A36" s="66"/>
      <c r="B36" s="67"/>
      <c r="C36" s="68"/>
      <c r="D36" s="69" t="s">
        <v>13</v>
      </c>
      <c r="E36" s="70"/>
      <c r="F36" s="71">
        <v>123003</v>
      </c>
      <c r="G36" s="71">
        <v>1658519</v>
      </c>
      <c r="H36" s="71">
        <v>327400</v>
      </c>
      <c r="I36" s="71">
        <v>90000</v>
      </c>
      <c r="J36" s="71">
        <f>'[1]4.2 per Kuvend'!D7</f>
        <v>1072761</v>
      </c>
      <c r="K36" s="71">
        <f t="shared" si="16"/>
        <v>3271683</v>
      </c>
      <c r="N36" s="29"/>
    </row>
    <row r="37" spans="1:14" x14ac:dyDescent="0.25">
      <c r="A37" s="45"/>
      <c r="B37" s="46"/>
      <c r="C37" s="47"/>
      <c r="D37" s="48" t="s">
        <v>14</v>
      </c>
      <c r="E37" s="49"/>
      <c r="F37" s="50">
        <v>10000</v>
      </c>
      <c r="G37" s="50">
        <f>865009-90000</f>
        <v>775009</v>
      </c>
      <c r="H37" s="50">
        <v>42975</v>
      </c>
      <c r="I37" s="50">
        <v>20000</v>
      </c>
      <c r="J37" s="50">
        <f>'[1]4.2 per Kuvend'!E7</f>
        <v>247000</v>
      </c>
      <c r="K37" s="50">
        <f t="shared" si="16"/>
        <v>1094984</v>
      </c>
    </row>
    <row r="38" spans="1:14" x14ac:dyDescent="0.25">
      <c r="A38" s="60" t="s">
        <v>28</v>
      </c>
      <c r="B38" s="61">
        <v>18428</v>
      </c>
      <c r="C38" s="62" t="s">
        <v>29</v>
      </c>
      <c r="D38" s="63"/>
      <c r="E38" s="64">
        <v>31</v>
      </c>
      <c r="F38" s="65">
        <f>SUM(F39:F40)</f>
        <v>333909</v>
      </c>
      <c r="G38" s="85">
        <f>SUM(G39:G40)</f>
        <v>50000</v>
      </c>
      <c r="H38" s="65">
        <f>SUM(H39:H40)</f>
        <v>0</v>
      </c>
      <c r="I38" s="65">
        <f>SUM(I39:I40)</f>
        <v>0</v>
      </c>
      <c r="J38" s="65">
        <f>SUM(J39:J40)</f>
        <v>0</v>
      </c>
      <c r="K38" s="65">
        <f t="shared" si="16"/>
        <v>383909</v>
      </c>
    </row>
    <row r="39" spans="1:14" x14ac:dyDescent="0.25">
      <c r="A39" s="66"/>
      <c r="B39" s="67"/>
      <c r="C39" s="68"/>
      <c r="D39" s="69" t="s">
        <v>13</v>
      </c>
      <c r="E39" s="70"/>
      <c r="F39" s="71">
        <v>333909</v>
      </c>
      <c r="G39" s="72">
        <v>30000</v>
      </c>
      <c r="H39" s="71"/>
      <c r="I39" s="71"/>
      <c r="J39" s="71"/>
      <c r="K39" s="71">
        <f t="shared" si="16"/>
        <v>363909</v>
      </c>
    </row>
    <row r="40" spans="1:14" x14ac:dyDescent="0.25">
      <c r="A40" s="45"/>
      <c r="B40" s="46"/>
      <c r="C40" s="47"/>
      <c r="D40" s="48" t="s">
        <v>14</v>
      </c>
      <c r="E40" s="49"/>
      <c r="F40" s="50"/>
      <c r="G40" s="86">
        <v>20000</v>
      </c>
      <c r="H40" s="50"/>
      <c r="I40" s="50"/>
      <c r="J40" s="50"/>
      <c r="K40" s="50">
        <f t="shared" si="16"/>
        <v>20000</v>
      </c>
    </row>
    <row r="41" spans="1:14" x14ac:dyDescent="0.25">
      <c r="A41" s="60" t="s">
        <v>30</v>
      </c>
      <c r="B41" s="61">
        <v>18468</v>
      </c>
      <c r="C41" s="87" t="s">
        <v>31</v>
      </c>
      <c r="D41" s="88"/>
      <c r="E41" s="64">
        <v>4</v>
      </c>
      <c r="F41" s="65">
        <f>SUM(F42:F43)</f>
        <v>38100</v>
      </c>
      <c r="G41" s="65">
        <f>SUM(G42:G43)</f>
        <v>200000</v>
      </c>
      <c r="H41" s="65">
        <f>SUM(H42:H43)</f>
        <v>0</v>
      </c>
      <c r="I41" s="65">
        <f>SUM(I42:I43)</f>
        <v>0</v>
      </c>
      <c r="J41" s="65">
        <f>SUM(J42:J43)</f>
        <v>0</v>
      </c>
      <c r="K41" s="65">
        <f t="shared" si="16"/>
        <v>238100</v>
      </c>
    </row>
    <row r="42" spans="1:14" x14ac:dyDescent="0.25">
      <c r="A42" s="66"/>
      <c r="B42" s="67"/>
      <c r="C42" s="68"/>
      <c r="D42" s="69" t="s">
        <v>13</v>
      </c>
      <c r="E42" s="70"/>
      <c r="F42" s="71">
        <v>38100</v>
      </c>
      <c r="G42" s="71">
        <v>100000</v>
      </c>
      <c r="H42" s="71"/>
      <c r="I42" s="71"/>
      <c r="J42" s="71"/>
      <c r="K42" s="71">
        <f t="shared" si="16"/>
        <v>138100</v>
      </c>
    </row>
    <row r="43" spans="1:14" x14ac:dyDescent="0.25">
      <c r="A43" s="74"/>
      <c r="B43" s="75"/>
      <c r="C43" s="76"/>
      <c r="D43" s="77" t="s">
        <v>14</v>
      </c>
      <c r="E43" s="78"/>
      <c r="F43" s="79"/>
      <c r="G43" s="79">
        <v>100000</v>
      </c>
      <c r="H43" s="79"/>
      <c r="I43" s="79"/>
      <c r="J43" s="50"/>
      <c r="K43" s="79">
        <f t="shared" si="16"/>
        <v>100000</v>
      </c>
    </row>
    <row r="44" spans="1:14" x14ac:dyDescent="0.25">
      <c r="A44" s="38"/>
      <c r="B44" s="39">
        <v>47024</v>
      </c>
      <c r="C44" s="40" t="s">
        <v>32</v>
      </c>
      <c r="D44" s="41"/>
      <c r="E44" s="42">
        <v>8</v>
      </c>
      <c r="F44" s="43">
        <f>F45+F46</f>
        <v>79028</v>
      </c>
      <c r="G44" s="43">
        <f t="shared" ref="G44:K44" si="17">G45+G46</f>
        <v>10000</v>
      </c>
      <c r="H44" s="43">
        <f t="shared" si="17"/>
        <v>0</v>
      </c>
      <c r="I44" s="43">
        <f t="shared" si="17"/>
        <v>1090000</v>
      </c>
      <c r="J44" s="43">
        <f t="shared" si="17"/>
        <v>893796</v>
      </c>
      <c r="K44" s="43">
        <f t="shared" si="17"/>
        <v>2072824</v>
      </c>
    </row>
    <row r="45" spans="1:14" x14ac:dyDescent="0.25">
      <c r="A45" s="22"/>
      <c r="B45" s="23"/>
      <c r="C45" s="24"/>
      <c r="D45" s="25" t="s">
        <v>13</v>
      </c>
      <c r="E45" s="26"/>
      <c r="F45" s="44">
        <v>79028</v>
      </c>
      <c r="G45" s="44">
        <v>5000</v>
      </c>
      <c r="H45" s="44"/>
      <c r="I45" s="44">
        <v>890000</v>
      </c>
      <c r="J45" s="44">
        <f>'[1]4.2 per Kuvend'!D28</f>
        <v>430796</v>
      </c>
      <c r="K45" s="44">
        <f>F45+G45+H45+I45+J45</f>
        <v>1404824</v>
      </c>
    </row>
    <row r="46" spans="1:14" x14ac:dyDescent="0.25">
      <c r="A46" s="74"/>
      <c r="B46" s="75"/>
      <c r="C46" s="76"/>
      <c r="D46" s="77" t="s">
        <v>14</v>
      </c>
      <c r="E46" s="78"/>
      <c r="F46" s="79"/>
      <c r="G46" s="79">
        <v>5000</v>
      </c>
      <c r="H46" s="79"/>
      <c r="I46" s="79">
        <v>200000</v>
      </c>
      <c r="J46" s="79">
        <f>'[1]4.2 per Kuvend'!E28</f>
        <v>463000</v>
      </c>
      <c r="K46" s="50">
        <f>F46+G46+H46+I46+J46</f>
        <v>668000</v>
      </c>
    </row>
    <row r="47" spans="1:14" x14ac:dyDescent="0.25">
      <c r="A47" s="38"/>
      <c r="B47" s="39">
        <v>19620</v>
      </c>
      <c r="C47" s="89" t="s">
        <v>33</v>
      </c>
      <c r="D47" s="90"/>
      <c r="E47" s="42">
        <v>9</v>
      </c>
      <c r="F47" s="43">
        <f>F48+F49</f>
        <v>71788</v>
      </c>
      <c r="G47" s="43">
        <f t="shared" ref="G47:K47" si="18">G48+G49</f>
        <v>7000</v>
      </c>
      <c r="H47" s="43">
        <f t="shared" si="18"/>
        <v>35000</v>
      </c>
      <c r="I47" s="43">
        <f t="shared" si="18"/>
        <v>0</v>
      </c>
      <c r="J47" s="43">
        <f t="shared" si="18"/>
        <v>0</v>
      </c>
      <c r="K47" s="43">
        <f t="shared" si="18"/>
        <v>113788</v>
      </c>
    </row>
    <row r="48" spans="1:14" x14ac:dyDescent="0.25">
      <c r="A48" s="22"/>
      <c r="B48" s="23"/>
      <c r="C48" s="24"/>
      <c r="D48" s="25" t="s">
        <v>13</v>
      </c>
      <c r="E48" s="26"/>
      <c r="F48" s="44">
        <v>71788</v>
      </c>
      <c r="G48" s="44">
        <v>3500</v>
      </c>
      <c r="H48" s="44">
        <v>30000</v>
      </c>
      <c r="I48" s="44"/>
      <c r="J48" s="44">
        <v>0</v>
      </c>
      <c r="K48" s="44">
        <f>SUM(F48:J48)</f>
        <v>105288</v>
      </c>
    </row>
    <row r="49" spans="1:12" x14ac:dyDescent="0.25">
      <c r="A49" s="74"/>
      <c r="B49" s="75"/>
      <c r="C49" s="76"/>
      <c r="D49" s="77" t="s">
        <v>14</v>
      </c>
      <c r="E49" s="78"/>
      <c r="F49" s="79"/>
      <c r="G49" s="79">
        <v>3500</v>
      </c>
      <c r="H49" s="79">
        <v>5000</v>
      </c>
      <c r="I49" s="79"/>
      <c r="J49" s="50">
        <v>0</v>
      </c>
      <c r="K49" s="79">
        <f>SUM(F49:J49)</f>
        <v>8500</v>
      </c>
    </row>
    <row r="50" spans="1:12" x14ac:dyDescent="0.25">
      <c r="A50" s="38"/>
      <c r="B50" s="39">
        <v>65120</v>
      </c>
      <c r="C50" s="40" t="s">
        <v>34</v>
      </c>
      <c r="D50" s="41"/>
      <c r="E50" s="42">
        <v>14</v>
      </c>
      <c r="F50" s="43">
        <f>F51+F52</f>
        <v>134336</v>
      </c>
      <c r="G50" s="43">
        <f t="shared" ref="G50:J50" si="19">G51+G52</f>
        <v>8400</v>
      </c>
      <c r="H50" s="43">
        <f t="shared" si="19"/>
        <v>0</v>
      </c>
      <c r="I50" s="43">
        <f t="shared" si="19"/>
        <v>0</v>
      </c>
      <c r="J50" s="43">
        <f t="shared" si="19"/>
        <v>0</v>
      </c>
      <c r="K50" s="43">
        <f>K51+K52</f>
        <v>142736</v>
      </c>
    </row>
    <row r="51" spans="1:12" x14ac:dyDescent="0.25">
      <c r="A51" s="22"/>
      <c r="B51" s="23"/>
      <c r="C51" s="24"/>
      <c r="D51" s="25" t="s">
        <v>13</v>
      </c>
      <c r="E51" s="26"/>
      <c r="F51" s="44">
        <v>134336</v>
      </c>
      <c r="G51" s="44">
        <v>3400</v>
      </c>
      <c r="H51" s="44"/>
      <c r="I51" s="44"/>
      <c r="J51" s="44"/>
      <c r="K51" s="44">
        <f>F51+G51+H51+I51+J51</f>
        <v>137736</v>
      </c>
    </row>
    <row r="52" spans="1:12" x14ac:dyDescent="0.25">
      <c r="A52" s="45"/>
      <c r="B52" s="46"/>
      <c r="C52" s="47"/>
      <c r="D52" s="48" t="s">
        <v>14</v>
      </c>
      <c r="E52" s="49"/>
      <c r="F52" s="50"/>
      <c r="G52" s="50">
        <v>5000</v>
      </c>
      <c r="H52" s="50"/>
      <c r="I52" s="50"/>
      <c r="J52" s="50"/>
      <c r="K52" s="50">
        <f>F52+G52+H52+I52+J52</f>
        <v>5000</v>
      </c>
    </row>
    <row r="53" spans="1:12" x14ac:dyDescent="0.25">
      <c r="A53" s="38"/>
      <c r="B53" s="39">
        <v>66425</v>
      </c>
      <c r="C53" s="89" t="s">
        <v>35</v>
      </c>
      <c r="D53" s="90"/>
      <c r="E53" s="42">
        <v>10</v>
      </c>
      <c r="F53" s="43">
        <f>F54+F55</f>
        <v>92986</v>
      </c>
      <c r="G53" s="43">
        <f>G54+G55</f>
        <v>321816</v>
      </c>
      <c r="H53" s="43">
        <f t="shared" ref="H53:K53" si="20">H54+H55</f>
        <v>0</v>
      </c>
      <c r="I53" s="43">
        <f t="shared" si="20"/>
        <v>0</v>
      </c>
      <c r="J53" s="43">
        <f t="shared" si="20"/>
        <v>2576358</v>
      </c>
      <c r="K53" s="43">
        <f t="shared" si="20"/>
        <v>2991160</v>
      </c>
    </row>
    <row r="54" spans="1:12" x14ac:dyDescent="0.25">
      <c r="A54" s="22"/>
      <c r="B54" s="23"/>
      <c r="C54" s="24"/>
      <c r="D54" s="25" t="s">
        <v>13</v>
      </c>
      <c r="E54" s="26"/>
      <c r="F54" s="44">
        <v>92986</v>
      </c>
      <c r="G54" s="44">
        <v>221816</v>
      </c>
      <c r="H54" s="44"/>
      <c r="I54" s="44"/>
      <c r="J54" s="44">
        <f>'[1]4.2 per Kuvend'!D36</f>
        <v>1941644</v>
      </c>
      <c r="K54" s="44">
        <f>F54+G54+H54+I54+J54</f>
        <v>2256446</v>
      </c>
    </row>
    <row r="55" spans="1:12" x14ac:dyDescent="0.25">
      <c r="A55" s="45"/>
      <c r="B55" s="46"/>
      <c r="C55" s="47"/>
      <c r="D55" s="48" t="s">
        <v>14</v>
      </c>
      <c r="E55" s="49"/>
      <c r="F55" s="50"/>
      <c r="G55" s="50">
        <v>100000</v>
      </c>
      <c r="H55" s="50"/>
      <c r="I55" s="50"/>
      <c r="J55" s="50">
        <f>'[1]4.2 per Kuvend'!E36</f>
        <v>634714</v>
      </c>
      <c r="K55" s="50">
        <f>F55+G55+H55+I55+J55</f>
        <v>734714</v>
      </c>
    </row>
    <row r="56" spans="1:12" x14ac:dyDescent="0.25">
      <c r="A56" s="38">
        <v>1.1499999999999999</v>
      </c>
      <c r="B56" s="52">
        <v>730</v>
      </c>
      <c r="C56" s="53" t="s">
        <v>36</v>
      </c>
      <c r="D56" s="53"/>
      <c r="E56" s="42">
        <f>E59+E62+E65+E68</f>
        <v>244</v>
      </c>
      <c r="F56" s="43">
        <f>F59+F62+F65+F68</f>
        <v>2409184</v>
      </c>
      <c r="G56" s="43">
        <f t="shared" ref="G56:K58" si="21">G59+G62+G65+G68</f>
        <v>792008</v>
      </c>
      <c r="H56" s="43">
        <f t="shared" si="21"/>
        <v>96019</v>
      </c>
      <c r="I56" s="43">
        <f t="shared" si="21"/>
        <v>350000</v>
      </c>
      <c r="J56" s="43">
        <f>J57</f>
        <v>329428</v>
      </c>
      <c r="K56" s="43">
        <f>K57</f>
        <v>3888130</v>
      </c>
    </row>
    <row r="57" spans="1:12" x14ac:dyDescent="0.25">
      <c r="A57" s="54"/>
      <c r="B57" s="55"/>
      <c r="C57" s="56"/>
      <c r="D57" s="57" t="s">
        <v>13</v>
      </c>
      <c r="E57" s="58"/>
      <c r="F57" s="59">
        <f>F60+F63+F66+F69</f>
        <v>2370184</v>
      </c>
      <c r="G57" s="59">
        <f t="shared" si="21"/>
        <v>743499</v>
      </c>
      <c r="H57" s="59">
        <f t="shared" si="21"/>
        <v>95019</v>
      </c>
      <c r="I57" s="59">
        <f t="shared" si="21"/>
        <v>350000</v>
      </c>
      <c r="J57" s="59">
        <f t="shared" si="21"/>
        <v>329428</v>
      </c>
      <c r="K57" s="59">
        <f t="shared" si="21"/>
        <v>3888130</v>
      </c>
    </row>
    <row r="58" spans="1:12" x14ac:dyDescent="0.25">
      <c r="A58" s="74"/>
      <c r="B58" s="75"/>
      <c r="C58" s="76"/>
      <c r="D58" s="77" t="s">
        <v>14</v>
      </c>
      <c r="E58" s="78"/>
      <c r="F58" s="79">
        <f>F61+F64+F67+F70</f>
        <v>39000</v>
      </c>
      <c r="G58" s="79">
        <f t="shared" si="21"/>
        <v>48509</v>
      </c>
      <c r="H58" s="79">
        <f t="shared" si="21"/>
        <v>1000</v>
      </c>
      <c r="I58" s="79">
        <f t="shared" si="21"/>
        <v>0</v>
      </c>
      <c r="J58" s="79">
        <f t="shared" si="21"/>
        <v>0</v>
      </c>
      <c r="K58" s="50">
        <f>F58+G58+H58+I58+J58</f>
        <v>88509</v>
      </c>
    </row>
    <row r="59" spans="1:12" x14ac:dyDescent="0.25">
      <c r="A59" s="60" t="s">
        <v>37</v>
      </c>
      <c r="B59" s="61">
        <v>73033</v>
      </c>
      <c r="C59" s="62" t="s">
        <v>38</v>
      </c>
      <c r="D59" s="63"/>
      <c r="E59" s="64">
        <v>5</v>
      </c>
      <c r="F59" s="65">
        <f>F60+F61</f>
        <v>50250</v>
      </c>
      <c r="G59" s="65">
        <f>G60+G61</f>
        <v>3509</v>
      </c>
      <c r="H59" s="65">
        <f>SUM(H60:H61)</f>
        <v>0</v>
      </c>
      <c r="I59" s="65">
        <f>SUM(I60:I61)</f>
        <v>200000</v>
      </c>
      <c r="J59" s="65">
        <f>SUM(J60:J61)</f>
        <v>0</v>
      </c>
      <c r="K59" s="91">
        <f>SUM(F59:J59)</f>
        <v>253759</v>
      </c>
    </row>
    <row r="60" spans="1:12" x14ac:dyDescent="0.25">
      <c r="A60" s="66"/>
      <c r="B60" s="67"/>
      <c r="C60" s="68"/>
      <c r="D60" s="69" t="s">
        <v>13</v>
      </c>
      <c r="E60" s="70"/>
      <c r="F60" s="71">
        <v>50250</v>
      </c>
      <c r="G60" s="71">
        <v>1000</v>
      </c>
      <c r="H60" s="71"/>
      <c r="I60" s="71">
        <v>200000</v>
      </c>
      <c r="J60" s="71"/>
      <c r="K60" s="71">
        <f>SUM(F60:J60)</f>
        <v>251250</v>
      </c>
    </row>
    <row r="61" spans="1:12" x14ac:dyDescent="0.25">
      <c r="A61" s="74"/>
      <c r="B61" s="75"/>
      <c r="C61" s="76"/>
      <c r="D61" s="77" t="s">
        <v>14</v>
      </c>
      <c r="E61" s="78"/>
      <c r="F61" s="79"/>
      <c r="G61" s="79">
        <v>2509</v>
      </c>
      <c r="H61" s="79"/>
      <c r="I61" s="79"/>
      <c r="J61" s="50"/>
      <c r="K61" s="79">
        <f>SUM(F61:J61)</f>
        <v>2509</v>
      </c>
    </row>
    <row r="62" spans="1:12" s="98" customFormat="1" x14ac:dyDescent="0.25">
      <c r="A62" s="92" t="s">
        <v>39</v>
      </c>
      <c r="B62" s="93">
        <v>74450</v>
      </c>
      <c r="C62" s="94" t="s">
        <v>40</v>
      </c>
      <c r="D62" s="95"/>
      <c r="E62" s="96">
        <v>215</v>
      </c>
      <c r="F62" s="85">
        <f>F63+F64</f>
        <v>2147706</v>
      </c>
      <c r="G62" s="85">
        <f t="shared" ref="G62:K62" si="22">G63+G64</f>
        <v>668874</v>
      </c>
      <c r="H62" s="85">
        <f t="shared" si="22"/>
        <v>76044</v>
      </c>
      <c r="I62" s="85">
        <f t="shared" si="22"/>
        <v>150000</v>
      </c>
      <c r="J62" s="85">
        <f t="shared" si="22"/>
        <v>84428</v>
      </c>
      <c r="K62" s="85">
        <f t="shared" si="22"/>
        <v>3127052</v>
      </c>
      <c r="L62" s="97"/>
    </row>
    <row r="63" spans="1:12" s="98" customFormat="1" x14ac:dyDescent="0.25">
      <c r="A63" s="99"/>
      <c r="B63" s="100"/>
      <c r="C63" s="101"/>
      <c r="D63" s="102" t="s">
        <v>13</v>
      </c>
      <c r="E63" s="103"/>
      <c r="F63" s="72">
        <v>2108706</v>
      </c>
      <c r="G63" s="72">
        <v>642874</v>
      </c>
      <c r="H63" s="72">
        <v>76044</v>
      </c>
      <c r="I63" s="72">
        <v>150000</v>
      </c>
      <c r="J63" s="72">
        <f>'[1]4.2 per Kuvend'!D55</f>
        <v>84428</v>
      </c>
      <c r="K63" s="72">
        <f t="shared" ref="K63:K69" si="23">SUM(F63:J63)</f>
        <v>3062052</v>
      </c>
      <c r="L63" s="97"/>
    </row>
    <row r="64" spans="1:12" s="98" customFormat="1" x14ac:dyDescent="0.25">
      <c r="A64" s="104"/>
      <c r="B64" s="105"/>
      <c r="C64" s="106"/>
      <c r="D64" s="107" t="s">
        <v>14</v>
      </c>
      <c r="E64" s="108"/>
      <c r="F64" s="109">
        <v>39000</v>
      </c>
      <c r="G64" s="109">
        <v>26000</v>
      </c>
      <c r="H64" s="109"/>
      <c r="I64" s="109"/>
      <c r="J64" s="109">
        <f>'[1]4.2 per Kuvend'!E55</f>
        <v>0</v>
      </c>
      <c r="K64" s="109">
        <f t="shared" si="23"/>
        <v>65000</v>
      </c>
      <c r="L64" s="97"/>
    </row>
    <row r="65" spans="1:11" x14ac:dyDescent="0.25">
      <c r="A65" s="92" t="s">
        <v>41</v>
      </c>
      <c r="B65" s="93">
        <v>75616</v>
      </c>
      <c r="C65" s="94" t="s">
        <v>42</v>
      </c>
      <c r="D65" s="95"/>
      <c r="E65" s="96">
        <v>13</v>
      </c>
      <c r="F65" s="85">
        <f>F66+F67</f>
        <v>111228</v>
      </c>
      <c r="G65" s="85">
        <f>G66+G67</f>
        <v>44625</v>
      </c>
      <c r="H65" s="85">
        <f t="shared" ref="H65:I65" si="24">H66+H67</f>
        <v>9975</v>
      </c>
      <c r="I65" s="85">
        <f t="shared" si="24"/>
        <v>0</v>
      </c>
      <c r="J65" s="85">
        <f>J66+J67</f>
        <v>0</v>
      </c>
      <c r="K65" s="85">
        <f t="shared" si="23"/>
        <v>165828</v>
      </c>
    </row>
    <row r="66" spans="1:11" x14ac:dyDescent="0.25">
      <c r="A66" s="66"/>
      <c r="B66" s="67"/>
      <c r="C66" s="68"/>
      <c r="D66" s="69" t="s">
        <v>13</v>
      </c>
      <c r="E66" s="70"/>
      <c r="F66" s="71">
        <v>111228</v>
      </c>
      <c r="G66" s="71">
        <v>24625</v>
      </c>
      <c r="H66" s="71">
        <v>8975</v>
      </c>
      <c r="I66" s="71"/>
      <c r="J66" s="71"/>
      <c r="K66" s="71">
        <f t="shared" si="23"/>
        <v>144828</v>
      </c>
    </row>
    <row r="67" spans="1:11" x14ac:dyDescent="0.25">
      <c r="A67" s="45"/>
      <c r="B67" s="46"/>
      <c r="C67" s="47"/>
      <c r="D67" s="48" t="s">
        <v>14</v>
      </c>
      <c r="E67" s="49"/>
      <c r="F67" s="50"/>
      <c r="G67" s="50">
        <v>20000</v>
      </c>
      <c r="H67" s="50">
        <v>1000</v>
      </c>
      <c r="I67" s="50"/>
      <c r="J67" s="50"/>
      <c r="K67" s="71">
        <f t="shared" si="23"/>
        <v>21000</v>
      </c>
    </row>
    <row r="68" spans="1:11" x14ac:dyDescent="0.25">
      <c r="A68" s="60" t="s">
        <v>41</v>
      </c>
      <c r="B68" s="61">
        <v>75617</v>
      </c>
      <c r="C68" s="62" t="s">
        <v>43</v>
      </c>
      <c r="D68" s="63"/>
      <c r="E68" s="64">
        <v>11</v>
      </c>
      <c r="F68" s="65">
        <f>F69+F70</f>
        <v>100000</v>
      </c>
      <c r="G68" s="65">
        <f>G69+G70</f>
        <v>75000</v>
      </c>
      <c r="H68" s="65">
        <f t="shared" ref="H68:J68" si="25">H69+H70</f>
        <v>10000</v>
      </c>
      <c r="I68" s="65">
        <f t="shared" si="25"/>
        <v>0</v>
      </c>
      <c r="J68" s="65">
        <f t="shared" si="25"/>
        <v>245000</v>
      </c>
      <c r="K68" s="65">
        <f t="shared" si="23"/>
        <v>430000</v>
      </c>
    </row>
    <row r="69" spans="1:11" x14ac:dyDescent="0.25">
      <c r="A69" s="66"/>
      <c r="B69" s="67"/>
      <c r="C69" s="68"/>
      <c r="D69" s="69" t="s">
        <v>13</v>
      </c>
      <c r="E69" s="70"/>
      <c r="F69" s="71">
        <v>100000</v>
      </c>
      <c r="G69" s="71">
        <v>75000</v>
      </c>
      <c r="H69" s="71">
        <v>10000</v>
      </c>
      <c r="I69" s="71"/>
      <c r="J69" s="71">
        <f>'[1]4.2 per Kuvend'!D57</f>
        <v>245000</v>
      </c>
      <c r="K69" s="71">
        <f t="shared" si="23"/>
        <v>430000</v>
      </c>
    </row>
    <row r="70" spans="1:11" x14ac:dyDescent="0.25">
      <c r="A70" s="45"/>
      <c r="B70" s="46"/>
      <c r="C70" s="47"/>
      <c r="D70" s="48" t="s">
        <v>14</v>
      </c>
      <c r="E70" s="49"/>
      <c r="F70" s="50"/>
      <c r="G70" s="50"/>
      <c r="H70" s="50"/>
      <c r="I70" s="50"/>
      <c r="J70" s="50"/>
      <c r="K70" s="50"/>
    </row>
    <row r="71" spans="1:11" x14ac:dyDescent="0.25">
      <c r="A71" s="38"/>
      <c r="B71" s="39">
        <v>85024</v>
      </c>
      <c r="C71" s="40" t="s">
        <v>44</v>
      </c>
      <c r="D71" s="41"/>
      <c r="E71" s="42">
        <v>28</v>
      </c>
      <c r="F71" s="43">
        <f>F72+F73</f>
        <v>252245</v>
      </c>
      <c r="G71" s="43">
        <f t="shared" ref="G71:K71" si="26">G72+G73</f>
        <v>56700</v>
      </c>
      <c r="H71" s="43">
        <f t="shared" si="26"/>
        <v>0</v>
      </c>
      <c r="I71" s="43">
        <f t="shared" si="26"/>
        <v>350000</v>
      </c>
      <c r="J71" s="43">
        <f t="shared" si="26"/>
        <v>332040</v>
      </c>
      <c r="K71" s="43">
        <f t="shared" si="26"/>
        <v>990985</v>
      </c>
    </row>
    <row r="72" spans="1:11" x14ac:dyDescent="0.25">
      <c r="A72" s="22"/>
      <c r="B72" s="23"/>
      <c r="C72" s="24"/>
      <c r="D72" s="25" t="s">
        <v>13</v>
      </c>
      <c r="E72" s="26"/>
      <c r="F72" s="44">
        <v>252245</v>
      </c>
      <c r="G72" s="44">
        <v>36700</v>
      </c>
      <c r="H72" s="44"/>
      <c r="I72" s="44">
        <v>300000</v>
      </c>
      <c r="J72" s="44">
        <f>'[1]4.2 per Kuvend'!D63</f>
        <v>245000</v>
      </c>
      <c r="K72" s="44">
        <f>F72+G72+H72+I72+J72</f>
        <v>833945</v>
      </c>
    </row>
    <row r="73" spans="1:11" x14ac:dyDescent="0.25">
      <c r="A73" s="45"/>
      <c r="B73" s="46"/>
      <c r="C73" s="47"/>
      <c r="D73" s="48" t="s">
        <v>14</v>
      </c>
      <c r="E73" s="49"/>
      <c r="F73" s="50"/>
      <c r="G73" s="50">
        <v>20000</v>
      </c>
      <c r="H73" s="50"/>
      <c r="I73" s="50">
        <v>50000</v>
      </c>
      <c r="J73" s="50">
        <f>'[1]4.2 per Kuvend'!E63</f>
        <v>87040</v>
      </c>
      <c r="K73" s="50">
        <f>F73+G73+H73+I73+J73</f>
        <v>157040</v>
      </c>
    </row>
    <row r="74" spans="1:11" x14ac:dyDescent="0.25">
      <c r="A74" s="38">
        <v>1.18</v>
      </c>
      <c r="B74" s="52">
        <v>920</v>
      </c>
      <c r="C74" s="110" t="s">
        <v>45</v>
      </c>
      <c r="D74" s="111"/>
      <c r="E74" s="42">
        <f t="shared" ref="E74:K74" si="27">E77+E80+E83+E86+E93</f>
        <v>1144</v>
      </c>
      <c r="F74" s="43">
        <f t="shared" si="27"/>
        <v>10718487</v>
      </c>
      <c r="G74" s="43">
        <f t="shared" si="27"/>
        <v>1554388</v>
      </c>
      <c r="H74" s="43">
        <f t="shared" si="27"/>
        <v>168606</v>
      </c>
      <c r="I74" s="43">
        <f t="shared" si="27"/>
        <v>550000</v>
      </c>
      <c r="J74" s="43">
        <f t="shared" si="27"/>
        <v>155756</v>
      </c>
      <c r="K74" s="43">
        <f t="shared" si="27"/>
        <v>13147237</v>
      </c>
    </row>
    <row r="75" spans="1:11" x14ac:dyDescent="0.25">
      <c r="A75" s="54"/>
      <c r="B75" s="55"/>
      <c r="C75" s="56"/>
      <c r="D75" s="57" t="s">
        <v>13</v>
      </c>
      <c r="E75" s="58"/>
      <c r="F75" s="59">
        <f t="shared" ref="F75:K76" si="28">F78+F81+F84+F87</f>
        <v>10684187</v>
      </c>
      <c r="G75" s="59">
        <f t="shared" si="28"/>
        <v>1219688</v>
      </c>
      <c r="H75" s="59">
        <f t="shared" si="28"/>
        <v>150706</v>
      </c>
      <c r="I75" s="59">
        <f t="shared" si="28"/>
        <v>350000</v>
      </c>
      <c r="J75" s="59">
        <f>J78+J81+J84+J87</f>
        <v>90756</v>
      </c>
      <c r="K75" s="59">
        <f t="shared" si="28"/>
        <v>12495337</v>
      </c>
    </row>
    <row r="76" spans="1:11" x14ac:dyDescent="0.25">
      <c r="A76" s="54"/>
      <c r="B76" s="55"/>
      <c r="C76" s="56"/>
      <c r="D76" s="57" t="s">
        <v>14</v>
      </c>
      <c r="E76" s="58"/>
      <c r="F76" s="59">
        <f t="shared" si="28"/>
        <v>34300</v>
      </c>
      <c r="G76" s="59">
        <f t="shared" si="28"/>
        <v>334700</v>
      </c>
      <c r="H76" s="59">
        <f>H79+H82+H85+H88</f>
        <v>17900</v>
      </c>
      <c r="I76" s="59">
        <f t="shared" si="28"/>
        <v>200000</v>
      </c>
      <c r="J76" s="59">
        <f>J79+J82+J85+J88</f>
        <v>65000</v>
      </c>
      <c r="K76" s="59">
        <f t="shared" si="28"/>
        <v>651900</v>
      </c>
    </row>
    <row r="77" spans="1:11" x14ac:dyDescent="0.25">
      <c r="A77" s="60" t="s">
        <v>46</v>
      </c>
      <c r="B77" s="61">
        <v>92120</v>
      </c>
      <c r="C77" s="62" t="s">
        <v>47</v>
      </c>
      <c r="D77" s="63"/>
      <c r="E77" s="64">
        <v>12</v>
      </c>
      <c r="F77" s="65">
        <f>F78+F79</f>
        <v>110093</v>
      </c>
      <c r="G77" s="65">
        <f>G78+G79</f>
        <v>888000</v>
      </c>
      <c r="H77" s="65">
        <f>SUM(H78:H79)</f>
        <v>168606</v>
      </c>
      <c r="I77" s="65">
        <f>SUM(I78:I79)</f>
        <v>550000</v>
      </c>
      <c r="J77" s="65">
        <f>SUM(J78:J79)</f>
        <v>0</v>
      </c>
      <c r="K77" s="65">
        <f>SUM(F77:J77)</f>
        <v>1716699</v>
      </c>
    </row>
    <row r="78" spans="1:11" x14ac:dyDescent="0.25">
      <c r="A78" s="66"/>
      <c r="B78" s="67"/>
      <c r="C78" s="68"/>
      <c r="D78" s="69" t="s">
        <v>13</v>
      </c>
      <c r="E78" s="70"/>
      <c r="F78" s="71">
        <v>110093</v>
      </c>
      <c r="G78" s="71">
        <v>688000</v>
      </c>
      <c r="H78" s="71">
        <v>150706</v>
      </c>
      <c r="I78" s="71">
        <v>350000</v>
      </c>
      <c r="J78" s="71"/>
      <c r="K78" s="71">
        <f>F78+G78+H78+I78+J78</f>
        <v>1298799</v>
      </c>
    </row>
    <row r="79" spans="1:11" x14ac:dyDescent="0.25">
      <c r="A79" s="74"/>
      <c r="B79" s="75"/>
      <c r="C79" s="76"/>
      <c r="D79" s="77" t="s">
        <v>14</v>
      </c>
      <c r="E79" s="78"/>
      <c r="F79" s="79"/>
      <c r="G79" s="79">
        <v>200000</v>
      </c>
      <c r="H79" s="79">
        <v>17900</v>
      </c>
      <c r="I79" s="79">
        <v>200000</v>
      </c>
      <c r="J79" s="50"/>
      <c r="K79" s="79">
        <f>F79+G79+H79+I79+J79</f>
        <v>417900</v>
      </c>
    </row>
    <row r="80" spans="1:11" x14ac:dyDescent="0.25">
      <c r="A80" s="60" t="s">
        <v>48</v>
      </c>
      <c r="B80" s="61">
        <v>92670</v>
      </c>
      <c r="C80" s="87" t="s">
        <v>49</v>
      </c>
      <c r="D80" s="88"/>
      <c r="E80" s="64">
        <v>69</v>
      </c>
      <c r="F80" s="65">
        <f>F81+F82</f>
        <v>590822</v>
      </c>
      <c r="G80" s="65">
        <f t="shared" ref="G80:K80" si="29">G81+G82</f>
        <v>130000</v>
      </c>
      <c r="H80" s="65">
        <f t="shared" si="29"/>
        <v>0</v>
      </c>
      <c r="I80" s="65">
        <f t="shared" si="29"/>
        <v>0</v>
      </c>
      <c r="J80" s="65">
        <f t="shared" si="29"/>
        <v>0</v>
      </c>
      <c r="K80" s="65">
        <f t="shared" si="29"/>
        <v>720822</v>
      </c>
    </row>
    <row r="81" spans="1:11" x14ac:dyDescent="0.25">
      <c r="A81" s="66"/>
      <c r="B81" s="67"/>
      <c r="C81" s="68"/>
      <c r="D81" s="69" t="s">
        <v>13</v>
      </c>
      <c r="E81" s="70"/>
      <c r="F81" s="71">
        <v>590822</v>
      </c>
      <c r="G81" s="71">
        <v>10000</v>
      </c>
      <c r="H81" s="71"/>
      <c r="I81" s="71"/>
      <c r="J81" s="71"/>
      <c r="K81" s="71">
        <f t="shared" ref="K81:K85" si="30">F81+G81+H81+I81+J81</f>
        <v>600822</v>
      </c>
    </row>
    <row r="82" spans="1:11" x14ac:dyDescent="0.25">
      <c r="A82" s="45"/>
      <c r="B82" s="46"/>
      <c r="C82" s="47"/>
      <c r="D82" s="48" t="s">
        <v>14</v>
      </c>
      <c r="E82" s="49"/>
      <c r="F82" s="50"/>
      <c r="G82" s="50">
        <v>120000</v>
      </c>
      <c r="H82" s="50"/>
      <c r="I82" s="50"/>
      <c r="J82" s="50"/>
      <c r="K82" s="50">
        <f t="shared" si="30"/>
        <v>120000</v>
      </c>
    </row>
    <row r="83" spans="1:11" x14ac:dyDescent="0.25">
      <c r="A83" s="60" t="s">
        <v>50</v>
      </c>
      <c r="B83" s="61">
        <v>93690</v>
      </c>
      <c r="C83" s="62" t="s">
        <v>51</v>
      </c>
      <c r="D83" s="63"/>
      <c r="E83" s="96">
        <v>870</v>
      </c>
      <c r="F83" s="65">
        <f>F84+F85</f>
        <v>8053720</v>
      </c>
      <c r="G83" s="65">
        <f t="shared" ref="G83:K83" si="31">G84+G85</f>
        <v>336388</v>
      </c>
      <c r="H83" s="65">
        <f t="shared" si="31"/>
        <v>0</v>
      </c>
      <c r="I83" s="65">
        <f t="shared" si="31"/>
        <v>0</v>
      </c>
      <c r="J83" s="65">
        <f>J84+J85</f>
        <v>155756</v>
      </c>
      <c r="K83" s="65">
        <f t="shared" si="31"/>
        <v>8545864</v>
      </c>
    </row>
    <row r="84" spans="1:11" x14ac:dyDescent="0.25">
      <c r="A84" s="66"/>
      <c r="B84" s="67"/>
      <c r="C84" s="68"/>
      <c r="D84" s="69" t="s">
        <v>13</v>
      </c>
      <c r="E84" s="70"/>
      <c r="F84" s="71">
        <v>8053720</v>
      </c>
      <c r="G84" s="71">
        <v>336388</v>
      </c>
      <c r="H84" s="71"/>
      <c r="I84" s="71"/>
      <c r="J84" s="71">
        <f>'[1]4.2 per Kuvend'!D68</f>
        <v>90756</v>
      </c>
      <c r="K84" s="71">
        <f t="shared" si="30"/>
        <v>8480864</v>
      </c>
    </row>
    <row r="85" spans="1:11" x14ac:dyDescent="0.25">
      <c r="A85" s="45"/>
      <c r="B85" s="46"/>
      <c r="C85" s="47"/>
      <c r="D85" s="48" t="s">
        <v>14</v>
      </c>
      <c r="E85" s="49"/>
      <c r="F85" s="50"/>
      <c r="G85" s="50"/>
      <c r="H85" s="50"/>
      <c r="I85" s="50"/>
      <c r="J85" s="50">
        <f>'[1]4.2 per Kuvend'!E68</f>
        <v>65000</v>
      </c>
      <c r="K85" s="50">
        <f t="shared" si="30"/>
        <v>65000</v>
      </c>
    </row>
    <row r="86" spans="1:11" x14ac:dyDescent="0.25">
      <c r="A86" s="60" t="s">
        <v>52</v>
      </c>
      <c r="B86" s="61">
        <v>94890</v>
      </c>
      <c r="C86" s="62" t="s">
        <v>53</v>
      </c>
      <c r="D86" s="63"/>
      <c r="E86" s="64">
        <v>193</v>
      </c>
      <c r="F86" s="65">
        <f>F87+F88</f>
        <v>1963852</v>
      </c>
      <c r="G86" s="65">
        <f t="shared" ref="G86:K86" si="32">G87+G88</f>
        <v>200000</v>
      </c>
      <c r="H86" s="65">
        <f t="shared" si="32"/>
        <v>0</v>
      </c>
      <c r="I86" s="65">
        <f t="shared" si="32"/>
        <v>0</v>
      </c>
      <c r="J86" s="65">
        <f>J87+J88</f>
        <v>0</v>
      </c>
      <c r="K86" s="65">
        <f t="shared" si="32"/>
        <v>2163852</v>
      </c>
    </row>
    <row r="87" spans="1:11" x14ac:dyDescent="0.25">
      <c r="A87" s="66"/>
      <c r="B87" s="67"/>
      <c r="C87" s="68"/>
      <c r="D87" s="69" t="s">
        <v>13</v>
      </c>
      <c r="E87" s="70"/>
      <c r="F87" s="72">
        <v>1929552</v>
      </c>
      <c r="G87" s="71">
        <v>185300</v>
      </c>
      <c r="H87" s="71"/>
      <c r="I87" s="71"/>
      <c r="J87" s="71"/>
      <c r="K87" s="71">
        <f>F87+G87+H87+I87+J87</f>
        <v>2114852</v>
      </c>
    </row>
    <row r="88" spans="1:11" x14ac:dyDescent="0.25">
      <c r="A88" s="45"/>
      <c r="B88" s="46"/>
      <c r="C88" s="47"/>
      <c r="D88" s="33" t="s">
        <v>14</v>
      </c>
      <c r="E88" s="34"/>
      <c r="F88" s="112">
        <v>34300</v>
      </c>
      <c r="G88" s="113">
        <v>14700</v>
      </c>
      <c r="H88" s="113"/>
      <c r="I88" s="113"/>
      <c r="J88" s="113"/>
      <c r="K88" s="113">
        <f>F88+G88+H88+I88+J88</f>
        <v>49000</v>
      </c>
    </row>
    <row r="89" spans="1:11" x14ac:dyDescent="0.25">
      <c r="A89" s="114"/>
      <c r="B89" s="115"/>
      <c r="C89" s="116"/>
      <c r="D89" s="117"/>
      <c r="E89" s="118"/>
      <c r="F89" s="119"/>
      <c r="G89" s="120"/>
      <c r="H89" s="120"/>
      <c r="I89" s="120"/>
      <c r="J89" s="120"/>
      <c r="K89" s="120"/>
    </row>
    <row r="90" spans="1:11" x14ac:dyDescent="0.25">
      <c r="A90" s="114"/>
      <c r="B90" s="115"/>
      <c r="C90" s="116"/>
      <c r="D90" s="117"/>
      <c r="E90" s="118"/>
      <c r="F90" s="119"/>
      <c r="G90" s="120"/>
      <c r="H90" s="120"/>
      <c r="I90" s="120"/>
      <c r="J90" s="120"/>
      <c r="K90" s="120"/>
    </row>
    <row r="91" spans="1:11" x14ac:dyDescent="0.25">
      <c r="A91" s="114"/>
      <c r="B91" s="115"/>
      <c r="C91" s="116"/>
      <c r="D91" s="117"/>
      <c r="E91" s="118"/>
      <c r="F91" s="119"/>
      <c r="G91" s="120"/>
      <c r="H91" s="120"/>
      <c r="I91" s="120"/>
      <c r="J91" s="120"/>
      <c r="K91" s="120"/>
    </row>
    <row r="92" spans="1:11" x14ac:dyDescent="0.25">
      <c r="A92" s="114"/>
      <c r="B92" s="115"/>
      <c r="C92" s="116"/>
      <c r="D92" s="117"/>
      <c r="E92" s="118"/>
      <c r="F92" s="119"/>
      <c r="G92" s="120"/>
      <c r="H92" s="120"/>
      <c r="I92" s="120"/>
      <c r="J92" s="120"/>
      <c r="K92" s="120"/>
    </row>
    <row r="93" spans="1:11" x14ac:dyDescent="0.25">
      <c r="F93" s="29"/>
    </row>
    <row r="94" spans="1:11" ht="18.75" x14ac:dyDescent="0.3">
      <c r="B94" s="121" t="s">
        <v>54</v>
      </c>
      <c r="F94" s="29"/>
      <c r="G94" s="29"/>
      <c r="I94" s="121" t="s">
        <v>55</v>
      </c>
    </row>
    <row r="95" spans="1:11" x14ac:dyDescent="0.25">
      <c r="B95" t="s">
        <v>56</v>
      </c>
      <c r="I95" t="s">
        <v>57</v>
      </c>
    </row>
  </sheetData>
  <mergeCells count="30">
    <mergeCell ref="C71:D71"/>
    <mergeCell ref="C74:D74"/>
    <mergeCell ref="C77:D77"/>
    <mergeCell ref="C80:D80"/>
    <mergeCell ref="C83:D83"/>
    <mergeCell ref="C86:D86"/>
    <mergeCell ref="C53:D53"/>
    <mergeCell ref="C56:D56"/>
    <mergeCell ref="C59:D59"/>
    <mergeCell ref="C62:D62"/>
    <mergeCell ref="C65:D65"/>
    <mergeCell ref="C68:D68"/>
    <mergeCell ref="C35:D35"/>
    <mergeCell ref="C38:D38"/>
    <mergeCell ref="C41:D41"/>
    <mergeCell ref="C44:D44"/>
    <mergeCell ref="C47:D47"/>
    <mergeCell ref="C50:D50"/>
    <mergeCell ref="C17:D17"/>
    <mergeCell ref="C20:D20"/>
    <mergeCell ref="C23:D23"/>
    <mergeCell ref="C26:D26"/>
    <mergeCell ref="C29:D29"/>
    <mergeCell ref="C32:D32"/>
    <mergeCell ref="A1:K1"/>
    <mergeCell ref="C3:D3"/>
    <mergeCell ref="B5:C5"/>
    <mergeCell ref="C8:D8"/>
    <mergeCell ref="C11:D11"/>
    <mergeCell ref="C14:D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Abit Abiti</dc:creator>
  <cp:lastModifiedBy>Abit Abiti</cp:lastModifiedBy>
  <dcterms:created xsi:type="dcterms:W3CDTF">2015-06-05T18:17:20Z</dcterms:created>
  <dcterms:modified xsi:type="dcterms:W3CDTF">2026-03-18T12:59:05Z</dcterms:modified>
</cp:coreProperties>
</file>