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bit.abiti\Desktop\Dokumentet e mia\1. BUXHETI\Buxheti 2026\"/>
    </mc:Choice>
  </mc:AlternateContent>
  <xr:revisionPtr revIDLastSave="0" documentId="13_ncr:1_{97E6BC3D-BEBF-4113-9974-69EEB7797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I73" i="1" s="1"/>
  <c r="F72" i="1"/>
  <c r="I72" i="1" s="1"/>
  <c r="F71" i="1"/>
  <c r="I71" i="1" s="1"/>
  <c r="F70" i="1"/>
  <c r="I70" i="1" s="1"/>
  <c r="F69" i="1"/>
  <c r="I69" i="1" s="1"/>
  <c r="H68" i="1"/>
  <c r="G68" i="1"/>
  <c r="E68" i="1"/>
  <c r="D68" i="1"/>
  <c r="H67" i="1"/>
  <c r="G67" i="1"/>
  <c r="E67" i="1"/>
  <c r="D67" i="1"/>
  <c r="F66" i="1"/>
  <c r="I66" i="1" s="1"/>
  <c r="F65" i="1"/>
  <c r="I65" i="1" s="1"/>
  <c r="F64" i="1"/>
  <c r="I64" i="1" s="1"/>
  <c r="H63" i="1"/>
  <c r="G63" i="1"/>
  <c r="E63" i="1"/>
  <c r="D63" i="1"/>
  <c r="F63" i="1" s="1"/>
  <c r="I63" i="1" s="1"/>
  <c r="H62" i="1"/>
  <c r="G62" i="1"/>
  <c r="E62" i="1"/>
  <c r="F61" i="1"/>
  <c r="I61" i="1" s="1"/>
  <c r="F60" i="1"/>
  <c r="I60" i="1" s="1"/>
  <c r="H59" i="1"/>
  <c r="G59" i="1"/>
  <c r="E59" i="1"/>
  <c r="E54" i="1" s="1"/>
  <c r="D59" i="1"/>
  <c r="F59" i="1" s="1"/>
  <c r="I59" i="1" s="1"/>
  <c r="F58" i="1"/>
  <c r="I58" i="1" s="1"/>
  <c r="H57" i="1"/>
  <c r="H54" i="1" s="1"/>
  <c r="G57" i="1"/>
  <c r="G54" i="1" s="1"/>
  <c r="E57" i="1"/>
  <c r="D57" i="1"/>
  <c r="F57" i="1" s="1"/>
  <c r="F56" i="1"/>
  <c r="I56" i="1" s="1"/>
  <c r="H55" i="1"/>
  <c r="G55" i="1"/>
  <c r="E55" i="1"/>
  <c r="D55" i="1"/>
  <c r="F55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I46" i="1"/>
  <c r="F46" i="1"/>
  <c r="F45" i="1"/>
  <c r="I45" i="1" s="1"/>
  <c r="F44" i="1"/>
  <c r="I44" i="1" s="1"/>
  <c r="F43" i="1"/>
  <c r="I43" i="1" s="1"/>
  <c r="F42" i="1"/>
  <c r="I42" i="1" s="1"/>
  <c r="G41" i="1"/>
  <c r="G36" i="1" s="1"/>
  <c r="G35" i="1" s="1"/>
  <c r="F41" i="1"/>
  <c r="I41" i="1" s="1"/>
  <c r="F40" i="1"/>
  <c r="I40" i="1" s="1"/>
  <c r="F39" i="1"/>
  <c r="I39" i="1" s="1"/>
  <c r="I38" i="1"/>
  <c r="F38" i="1"/>
  <c r="F37" i="1"/>
  <c r="I37" i="1" s="1"/>
  <c r="H36" i="1"/>
  <c r="E36" i="1"/>
  <c r="E35" i="1" s="1"/>
  <c r="D36" i="1"/>
  <c r="D35" i="1" s="1"/>
  <c r="F35" i="1" s="1"/>
  <c r="H35" i="1"/>
  <c r="I34" i="1"/>
  <c r="H33" i="1"/>
  <c r="G33" i="1"/>
  <c r="E33" i="1"/>
  <c r="E32" i="1" s="1"/>
  <c r="D33" i="1"/>
  <c r="F33" i="1" s="1"/>
  <c r="I33" i="1" s="1"/>
  <c r="H32" i="1"/>
  <c r="G32" i="1"/>
  <c r="E31" i="1"/>
  <c r="D31" i="1"/>
  <c r="F31" i="1" s="1"/>
  <c r="I31" i="1" s="1"/>
  <c r="F30" i="1"/>
  <c r="I30" i="1" s="1"/>
  <c r="F29" i="1"/>
  <c r="I29" i="1" s="1"/>
  <c r="H28" i="1"/>
  <c r="G28" i="1"/>
  <c r="G27" i="1" s="1"/>
  <c r="E28" i="1"/>
  <c r="E5" i="1" s="1"/>
  <c r="D28" i="1"/>
  <c r="D27" i="1" s="1"/>
  <c r="H27" i="1"/>
  <c r="E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H7" i="1"/>
  <c r="G7" i="1"/>
  <c r="E7" i="1"/>
  <c r="E6" i="1" s="1"/>
  <c r="D7" i="1"/>
  <c r="D6" i="1" s="1"/>
  <c r="D5" i="1" l="1"/>
  <c r="H5" i="1"/>
  <c r="H2" i="1" s="1"/>
  <c r="F27" i="1"/>
  <c r="I27" i="1" s="1"/>
  <c r="D32" i="1"/>
  <c r="F32" i="1" s="1"/>
  <c r="I32" i="1" s="1"/>
  <c r="I57" i="1"/>
  <c r="I35" i="1"/>
  <c r="G5" i="1"/>
  <c r="G2" i="1" s="1"/>
  <c r="F54" i="1"/>
  <c r="I54" i="1" s="1"/>
  <c r="I55" i="1"/>
  <c r="F36" i="1"/>
  <c r="I36" i="1" s="1"/>
  <c r="F28" i="1"/>
  <c r="I28" i="1" s="1"/>
  <c r="F68" i="1"/>
  <c r="G6" i="1"/>
  <c r="H6" i="1"/>
  <c r="D54" i="1"/>
  <c r="D62" i="1"/>
  <c r="F62" i="1" s="1"/>
  <c r="I62" i="1" s="1"/>
  <c r="F7" i="1"/>
  <c r="F5" i="1" l="1"/>
  <c r="F6" i="1"/>
  <c r="I6" i="1" s="1"/>
  <c r="I7" i="1"/>
  <c r="I68" i="1"/>
  <c r="F67" i="1"/>
  <c r="I67" i="1" s="1"/>
  <c r="F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37" authorId="0" shapeId="0" xr:uid="{EB385F18-20D0-4851-A88E-A38D82BD3A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Mbetet mu analizu edhe me tutje</t>
        </r>
      </text>
    </comment>
    <comment ref="D39" authorId="0" shapeId="0" xr:uid="{A2E91D86-84E0-4F61-B70D-5B37B9FFD12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130 000 VGJ</t>
        </r>
      </text>
    </comment>
    <comment ref="F41" authorId="0" shapeId="0" xr:uid="{26D6BBAC-992F-452E-9AB7-D8696F052C0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10%</t>
        </r>
      </text>
    </comment>
    <comment ref="C66" authorId="0" shapeId="0" xr:uid="{ABA5262C-02F0-4ADB-A939-CE81A1B9597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Nje pjese mbulohen nga THB</t>
        </r>
      </text>
    </comment>
    <comment ref="D66" authorId="0" shapeId="0" xr:uid="{EDFFC1AC-9C01-46D1-B8E2-4BDE42747DD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Buxheti per vitini 2024 jane 100000 dhe te punohen vetem per kete vit qe viti 2025 te jete I lire</t>
        </r>
      </text>
    </comment>
    <comment ref="F69" authorId="0" shapeId="0" xr:uid="{A24CCEC9-44D1-49DE-A1D0-10E80630E1F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<sst xmlns="http://schemas.openxmlformats.org/spreadsheetml/2006/main" count="76" uniqueCount="76">
  <si>
    <t>Tabela 4.2 Financimi i Investimeve Kapitale Komunale</t>
  </si>
  <si>
    <t>Kodi i Projektit</t>
  </si>
  <si>
    <t xml:space="preserve">Emri i projektit </t>
  </si>
  <si>
    <t>TOTALI                  2026-2028</t>
  </si>
  <si>
    <t>Nr.</t>
  </si>
  <si>
    <t xml:space="preserve">Granti </t>
  </si>
  <si>
    <t>THV</t>
  </si>
  <si>
    <t>TOTALI</t>
  </si>
  <si>
    <t>Shërbimet publike, mbrojtja civile, emergjenca</t>
  </si>
  <si>
    <t>Infrastruktura publike</t>
  </si>
  <si>
    <t>Ndërtimi i kanalizimit në Stanoc të Epërm -Stanoc të Poshtëm</t>
  </si>
  <si>
    <t>Blerja e veturave për administratën komunale - Vushtrri</t>
  </si>
  <si>
    <t>Ndërtimi i kanalizimi në Akrashticë -Balincë</t>
  </si>
  <si>
    <t>Ndërtimi I stacionit te autobuseve</t>
  </si>
  <si>
    <t>Ndrtimi i parkut "Te Dyneku"</t>
  </si>
  <si>
    <t>Ndërtimi i kanalizim Druar</t>
  </si>
  <si>
    <t>Ndërtimi i kanalizimi në Kollë</t>
  </si>
  <si>
    <t>Kanalizimi Banjskë</t>
  </si>
  <si>
    <t>Ndërtimi i kanalizimit në Mihaliq</t>
  </si>
  <si>
    <t>Ndërtimi i kanalizimi Shallc</t>
  </si>
  <si>
    <t>Ndërtimi i kanlizimit në Panitinë-Oshlan</t>
  </si>
  <si>
    <t>Ndërtimi i kanalizimit në Gojbulë</t>
  </si>
  <si>
    <t>Ndertimi i trotuareve fshati Doberllukë, Stanoc, Akrashticë, Reznik, Pestovë, Stroc</t>
  </si>
  <si>
    <t>Ndërtimi i kanalizimit në Pestovë</t>
  </si>
  <si>
    <t>Ndërtimi i kanalizimeve në Vushtrri, Smadrexhë, Maxhunaj, Stanoc</t>
  </si>
  <si>
    <t>Ndërtimi e rr. me kub betoni Beshir Krasniqi, Jashar Jashari,Ferat Hasani,Gostivari,Arsim Tahiri,Asllan Xhemajli,Ali Sfarqa,Mazhiq, Zek</t>
  </si>
  <si>
    <t>Ndertimi I ures ne , Lummadh</t>
  </si>
  <si>
    <t>Vazhdimi i vigut Novolan Vigu I shetitores</t>
  </si>
  <si>
    <t>Ndërtimi i stacionit të pompimit, rrjetit primar rezervuareve të ujit, në pjesën lindore të Vushtrrisë</t>
  </si>
  <si>
    <t>Bujqësia, pylltaria dhe zhvillimi rural</t>
  </si>
  <si>
    <t>Bujqësia</t>
  </si>
  <si>
    <t>Rregullimi dhe pastrimi i lumit Lap - Silnica</t>
  </si>
  <si>
    <t>Rregullimi dhe pastrimi I lumit Silnica Vushtrri Smrekonice</t>
  </si>
  <si>
    <t xml:space="preserve">Projektet në bashkëfinancim me donatorë </t>
  </si>
  <si>
    <t>Planifikimi urban dhe mjedisi</t>
  </si>
  <si>
    <t>Planifikimi mjedisor dhe inspektimet</t>
  </si>
  <si>
    <t xml:space="preserve">Ndërtimi i  rr. "Bekimi Berisha - Abeja"  </t>
  </si>
  <si>
    <t>Ndërtimi i  rr. "Avni Saraçi"  -Viciana</t>
  </si>
  <si>
    <t xml:space="preserve">Ndërtimi i rr. "Lumni Surdulli" </t>
  </si>
  <si>
    <t>Ndërtimi i rr. "2 Maji" me infrastukturë përcjellëse</t>
  </si>
  <si>
    <t xml:space="preserve">Rikonstruimi i bulevardit  "Ademi  Jashari" dhe  lidhja  me  parkun  e qytetit  </t>
  </si>
  <si>
    <t>Rregullimi I rr. "Isak Halili" me infrastrukturë përcjellëse</t>
  </si>
  <si>
    <t>Ndërtimi i rrugës  Sfaraçak te varrezat</t>
  </si>
  <si>
    <t>Rehabilitimii i rrgëve në Verrnicë-Shallc, Akrashticë, Bukosh, Dolak,</t>
  </si>
  <si>
    <t>Rehabilitimi I rrugëve në Smrekonicë,Dobërllukë, Sllatinë, Pasomë</t>
  </si>
  <si>
    <t>Rehabilitimi i rrgëve në Bivolak, Zhilivodë, Stroc</t>
  </si>
  <si>
    <t>Ndërtimi i rrugëve lokale në Dunnicë, Maxhunaj, Stanoc , Lummadh, Vilanc, Ropicë, Pestovë</t>
  </si>
  <si>
    <t>Ndërtimi i rrugëve lokale në Gracë, Prelluzhë</t>
  </si>
  <si>
    <t>Ndërtimi i rrugëve lokale në Studime e Ulët, Ceceli, Samadrexhë, Sfaraqak</t>
  </si>
  <si>
    <t>Ndërtimi i rrugëve lokale në Stroc, Bequk, Gllavotin, Bivolak, Zhilivodë</t>
  </si>
  <si>
    <t>Ndërtimi i rrugëve lokale në Beçiq, Duboc</t>
  </si>
  <si>
    <r>
      <t>Rindertimi dhe zgjerimi I rrugeve me infrastruktur percjëllse (</t>
    </r>
    <r>
      <rPr>
        <sz val="16"/>
        <color rgb="FFFF0000"/>
        <rFont val="Times New Roman"/>
        <family val="1"/>
      </rPr>
      <t>Rr."Bahri Kuq</t>
    </r>
    <r>
      <rPr>
        <sz val="16"/>
        <rFont val="Times New Roman"/>
        <family val="1"/>
      </rPr>
      <t>i", Smrekovnicë, Doberllukë, Maxhunaj, Sllatinë,  Pasomë, Shtitaricë, Dolakë, Verrnicë,  Nadakoc, Pestovë, Bukosh.</t>
    </r>
  </si>
  <si>
    <t>Rindertimi dhe zgjerimi I rr.Lidhja e Lezhes dhe  infrastruktur percjellse</t>
  </si>
  <si>
    <t>Shëndetësia dhe mirëqenia sociale</t>
  </si>
  <si>
    <t>Shërbimet e shëndetësisë primare</t>
  </si>
  <si>
    <t>Depo për objekte shëndetësore</t>
  </si>
  <si>
    <t>Shërbimet rezidenciale</t>
  </si>
  <si>
    <t>Blerja e veturës</t>
  </si>
  <si>
    <t>Shërbimet Sociale</t>
  </si>
  <si>
    <t>Ndërtimi i shtëpisë të komunitetit  për të moshuar</t>
  </si>
  <si>
    <t>Kultura, rinia dhe sportet</t>
  </si>
  <si>
    <t>Shërbimet kulturore</t>
  </si>
  <si>
    <t>Restaurimi dhe konservimi i objektit "Arkivi i vjetër" ish fabrika e vajit</t>
  </si>
  <si>
    <t>Ndërtimi/rikonstruimi i fushave sportive Maxhunaj, Lummadh, Stanoc, Reznik, Pestovë, Doberllukë, Pantinë, Shtitaricë, Novolan, Druar, Samadrexhë, Beçiq dhe Bruznik</t>
  </si>
  <si>
    <t>Rregullimi i memorialeve në Gllavotin, Reznik, Beçiq, Duboc, Galicë, Pantinë, Studime, Zhilivodë, Pasomë</t>
  </si>
  <si>
    <t xml:space="preserve">Arsimi dhe shkenca </t>
  </si>
  <si>
    <t>Arsimi fillor</t>
  </si>
  <si>
    <t>Ndërtimi i shkollës fillore "Mustafa Venhari"</t>
  </si>
  <si>
    <t>Ndërtimi i shkollës fillore "Naim Frasheri"</t>
  </si>
  <si>
    <t>Ndërtimi i shkollës fillore e SHFMU "Emin Duraku"</t>
  </si>
  <si>
    <t xml:space="preserve">Ndertimi i qerdheve (Qytet, Lummadh, Smrekonicë, Maxhunaj, Bukosh,  Pestovë) </t>
  </si>
  <si>
    <t>Ndërtimi i shkollës fillore SHFMU "7 Marsi" Bukosh</t>
  </si>
  <si>
    <t>Ferit Idrizi, Kryetar i Komunës</t>
  </si>
  <si>
    <t>Abit Abiti, ZKF</t>
  </si>
  <si>
    <t>_____________________________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</si>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</sst>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indexed="8"/>
      <name val="Calibri"/>
      <family val="2"/>
    </font>
    <font>
      <sz val="16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1" applyFont="1" applyBorder="1" applyAlignment="1"/>
    <xf numFmtId="43" fontId="4" fillId="2" borderId="0" xfId="0" applyNumberFormat="1" applyFont="1" applyFill="1"/>
    <xf numFmtId="43" fontId="3" fillId="0" borderId="0" xfId="0" applyNumberFormat="1" applyFont="1"/>
    <xf numFmtId="0" fontId="2" fillId="0" borderId="2" xfId="0" applyFont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43" fontId="3" fillId="4" borderId="10" xfId="2" applyFont="1" applyFill="1" applyBorder="1" applyProtection="1"/>
    <xf numFmtId="0" fontId="3" fillId="3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 vertical="center" wrapText="1"/>
    </xf>
    <xf numFmtId="43" fontId="3" fillId="5" borderId="10" xfId="0" applyNumberFormat="1" applyFont="1" applyFill="1" applyBorder="1" applyAlignment="1">
      <alignment horizontal="left" vertical="center" wrapText="1"/>
    </xf>
    <xf numFmtId="43" fontId="3" fillId="5" borderId="15" xfId="2" applyFont="1" applyFill="1" applyBorder="1" applyProtection="1"/>
    <xf numFmtId="0" fontId="2" fillId="6" borderId="12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center"/>
    </xf>
    <xf numFmtId="43" fontId="3" fillId="6" borderId="10" xfId="2" applyFont="1" applyFill="1" applyBorder="1" applyProtection="1"/>
    <xf numFmtId="0" fontId="2" fillId="7" borderId="8" xfId="0" applyFont="1" applyFill="1" applyBorder="1"/>
    <xf numFmtId="0" fontId="2" fillId="7" borderId="13" xfId="0" applyFont="1" applyFill="1" applyBorder="1" applyAlignment="1">
      <alignment horizontal="left" wrapText="1"/>
    </xf>
    <xf numFmtId="43" fontId="2" fillId="7" borderId="10" xfId="2" applyFont="1" applyFill="1" applyBorder="1"/>
    <xf numFmtId="43" fontId="3" fillId="7" borderId="10" xfId="0" applyNumberFormat="1" applyFont="1" applyFill="1" applyBorder="1" applyAlignment="1">
      <alignment horizontal="left" vertical="center" wrapText="1"/>
    </xf>
    <xf numFmtId="0" fontId="2" fillId="7" borderId="0" xfId="0" applyFont="1" applyFill="1"/>
    <xf numFmtId="0" fontId="2" fillId="7" borderId="16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 wrapText="1"/>
    </xf>
    <xf numFmtId="43" fontId="2" fillId="7" borderId="16" xfId="2" applyFont="1" applyFill="1" applyBorder="1" applyProtection="1"/>
    <xf numFmtId="43" fontId="2" fillId="7" borderId="10" xfId="2" applyFont="1" applyFill="1" applyBorder="1" applyProtection="1"/>
    <xf numFmtId="43" fontId="3" fillId="5" borderId="10" xfId="2" applyFont="1" applyFill="1" applyBorder="1" applyProtection="1"/>
    <xf numFmtId="0" fontId="2" fillId="6" borderId="17" xfId="0" applyFont="1" applyFill="1" applyBorder="1" applyAlignment="1">
      <alignment horizontal="left"/>
    </xf>
    <xf numFmtId="0" fontId="3" fillId="6" borderId="17" xfId="0" applyFont="1" applyFill="1" applyBorder="1" applyAlignment="1">
      <alignment horizontal="center"/>
    </xf>
    <xf numFmtId="43" fontId="3" fillId="6" borderId="10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43" fontId="2" fillId="8" borderId="10" xfId="2" applyFont="1" applyFill="1" applyBorder="1" applyProtection="1"/>
    <xf numFmtId="43" fontId="2" fillId="8" borderId="16" xfId="2" applyFont="1" applyFill="1" applyBorder="1" applyProtection="1"/>
    <xf numFmtId="43" fontId="2" fillId="8" borderId="10" xfId="2" applyFont="1" applyFill="1" applyBorder="1"/>
    <xf numFmtId="0" fontId="2" fillId="7" borderId="12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left"/>
    </xf>
    <xf numFmtId="43" fontId="2" fillId="7" borderId="10" xfId="2" applyFont="1" applyFill="1" applyBorder="1" applyAlignment="1" applyProtection="1">
      <alignment vertical="center"/>
    </xf>
    <xf numFmtId="43" fontId="2" fillId="7" borderId="16" xfId="2" applyFont="1" applyFill="1" applyBorder="1" applyAlignment="1" applyProtection="1">
      <alignment vertical="center"/>
    </xf>
    <xf numFmtId="0" fontId="2" fillId="7" borderId="10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2" borderId="8" xfId="0" applyFont="1" applyFill="1" applyBorder="1"/>
    <xf numFmtId="0" fontId="2" fillId="7" borderId="13" xfId="0" applyFont="1" applyFill="1" applyBorder="1" applyAlignment="1">
      <alignment horizontal="center" wrapText="1"/>
    </xf>
    <xf numFmtId="43" fontId="2" fillId="0" borderId="10" xfId="2" applyFont="1" applyFill="1" applyBorder="1" applyAlignment="1" applyProtection="1">
      <alignment vertical="center"/>
    </xf>
    <xf numFmtId="43" fontId="3" fillId="5" borderId="10" xfId="0" applyNumberFormat="1" applyFont="1" applyFill="1" applyBorder="1" applyAlignment="1">
      <alignment vertical="center" wrapText="1"/>
    </xf>
    <xf numFmtId="0" fontId="2" fillId="8" borderId="12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0" xfId="0" applyFont="1" applyBorder="1" applyAlignment="1">
      <alignment horizontal="left" vertical="top" wrapText="1"/>
    </xf>
    <xf numFmtId="43" fontId="2" fillId="0" borderId="16" xfId="2" applyFont="1" applyFill="1" applyBorder="1"/>
    <xf numFmtId="0" fontId="2" fillId="5" borderId="16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 vertical="center" wrapText="1"/>
    </xf>
    <xf numFmtId="43" fontId="3" fillId="5" borderId="16" xfId="2" applyFont="1" applyFill="1" applyBorder="1" applyProtection="1"/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horizontal="left"/>
    </xf>
    <xf numFmtId="43" fontId="2" fillId="0" borderId="0" xfId="0" applyNumberFormat="1" applyFont="1"/>
  </cellXfs>
  <cellStyles count="3">
    <cellStyle name="Comma" xfId="1" builtinId="3"/>
    <cellStyle name="Comma 4" xfId="2" xr:uid="{13CB9CA2-741B-4DA7-A165-E005258BBB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t.abiti\Desktop\Dokumentet%20e%20mia\1.%20BUXHETI\Buxheti%202026\1.BUXHETI%202026-2028%20SHPEETIMI.xlsx" TargetMode="External"/><Relationship Id="rId1" Type="http://schemas.openxmlformats.org/officeDocument/2006/relationships/externalLinkPath" Target="1.BUXHETI%202026-2028%20SHPEET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4.1"/>
      <sheetName val="4.2 per Kuvend"/>
      <sheetName val="Sheet1"/>
      <sheetName val="RAPORT 30"/>
      <sheetName val="V GJ 30"/>
      <sheetName val="KATEGORITE"/>
      <sheetName val="PERMBLEDHJE"/>
      <sheetName val="THV"/>
      <sheetName val="2026"/>
      <sheetName val="2027"/>
      <sheetName val="2028"/>
      <sheetName val="VGJ 2021 2025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>
            <v>5607139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workbookViewId="0">
      <selection activeCell="C1" sqref="C1:I1"/>
    </sheetView>
  </sheetViews>
  <sheetFormatPr defaultColWidth="9.140625" defaultRowHeight="20.25" x14ac:dyDescent="0.3"/>
  <cols>
    <col min="1" max="1" width="6.28515625" style="1" customWidth="1"/>
    <col min="2" max="2" width="12.140625" style="1" bestFit="1" customWidth="1"/>
    <col min="3" max="3" width="63.28515625" style="1" customWidth="1"/>
    <col min="4" max="5" width="19.7109375" style="1" bestFit="1" customWidth="1"/>
    <col min="6" max="6" width="20.85546875" style="1" bestFit="1" customWidth="1"/>
    <col min="7" max="7" width="23.42578125" style="1" bestFit="1" customWidth="1"/>
    <col min="8" max="8" width="20.7109375" style="1" bestFit="1" customWidth="1"/>
    <col min="9" max="9" width="21.42578125" style="1" bestFit="1" customWidth="1"/>
    <col min="10" max="16384" width="9.140625" style="1"/>
  </cols>
  <sheetData>
    <row r="1" spans="1:9" x14ac:dyDescent="0.3">
      <c r="C1" s="2" t="s">
        <v>0</v>
      </c>
      <c r="D1" s="2"/>
      <c r="E1" s="2"/>
      <c r="F1" s="2"/>
      <c r="G1" s="2"/>
      <c r="H1" s="2"/>
      <c r="I1" s="2"/>
    </row>
    <row r="2" spans="1:9" ht="21" thickBot="1" x14ac:dyDescent="0.35">
      <c r="B2" s="3"/>
      <c r="C2" s="3"/>
      <c r="D2" s="3"/>
      <c r="E2" s="4"/>
      <c r="F2" s="5">
        <f>[1]PERMBLEDHJE!C19-F5</f>
        <v>0</v>
      </c>
      <c r="G2" s="6">
        <f>6564479-G5</f>
        <v>0</v>
      </c>
      <c r="H2" s="6">
        <f>7488148-H5</f>
        <v>0</v>
      </c>
    </row>
    <row r="3" spans="1:9" ht="15.75" customHeight="1" x14ac:dyDescent="0.3">
      <c r="A3" s="7"/>
      <c r="B3" s="8" t="s">
        <v>1</v>
      </c>
      <c r="C3" s="8" t="s">
        <v>2</v>
      </c>
      <c r="D3" s="9">
        <v>2026</v>
      </c>
      <c r="E3" s="10"/>
      <c r="F3" s="11"/>
      <c r="G3" s="8">
        <v>2027</v>
      </c>
      <c r="H3" s="8">
        <v>2028</v>
      </c>
      <c r="I3" s="12" t="s">
        <v>3</v>
      </c>
    </row>
    <row r="4" spans="1:9" ht="34.5" customHeight="1" x14ac:dyDescent="0.3">
      <c r="A4" s="13" t="s">
        <v>4</v>
      </c>
      <c r="B4" s="14"/>
      <c r="C4" s="14"/>
      <c r="D4" s="15" t="s">
        <v>5</v>
      </c>
      <c r="E4" s="15" t="s">
        <v>6</v>
      </c>
      <c r="F4" s="15" t="s">
        <v>7</v>
      </c>
      <c r="G4" s="14"/>
      <c r="H4" s="14"/>
      <c r="I4" s="16"/>
    </row>
    <row r="5" spans="1:9" ht="33" customHeight="1" x14ac:dyDescent="0.3">
      <c r="A5" s="17"/>
      <c r="B5" s="18"/>
      <c r="C5" s="19"/>
      <c r="D5" s="20">
        <f>D7+D28+D36+D55+D57+D59+D63+D68</f>
        <v>4110385</v>
      </c>
      <c r="E5" s="20">
        <f>E7+E28+E36+E55+E57+E59+E63+E68</f>
        <v>1496754</v>
      </c>
      <c r="F5" s="20">
        <f>F7+F28+F36+F55+F57+F59+F63+F68</f>
        <v>5607139</v>
      </c>
      <c r="G5" s="20">
        <f>G7+G28+G36+G55+G57+G59+G63+G68</f>
        <v>6564479</v>
      </c>
      <c r="H5" s="20">
        <f>H7+H28+H36+H55+H57+H59+H63+H68</f>
        <v>7488148</v>
      </c>
      <c r="I5" s="21"/>
    </row>
    <row r="6" spans="1:9" ht="33" customHeight="1" x14ac:dyDescent="0.3">
      <c r="A6" s="17"/>
      <c r="B6" s="22"/>
      <c r="C6" s="23" t="s">
        <v>8</v>
      </c>
      <c r="D6" s="24">
        <f>D7</f>
        <v>1072761</v>
      </c>
      <c r="E6" s="24">
        <f>E7</f>
        <v>247000</v>
      </c>
      <c r="F6" s="24">
        <f>F7</f>
        <v>1319761</v>
      </c>
      <c r="G6" s="24">
        <f t="shared" ref="G6:H6" si="0">G7</f>
        <v>1540000</v>
      </c>
      <c r="H6" s="24">
        <f t="shared" si="0"/>
        <v>1772511</v>
      </c>
      <c r="I6" s="25">
        <f t="shared" ref="I6:I69" si="1">F6+G6+H6</f>
        <v>4632272</v>
      </c>
    </row>
    <row r="7" spans="1:9" x14ac:dyDescent="0.3">
      <c r="A7" s="17"/>
      <c r="B7" s="26"/>
      <c r="C7" s="27" t="s">
        <v>9</v>
      </c>
      <c r="D7" s="28">
        <f>SUM(D8:D26)</f>
        <v>1072761</v>
      </c>
      <c r="E7" s="28">
        <f>SUM(E8:E26)</f>
        <v>247000</v>
      </c>
      <c r="F7" s="28">
        <f>SUM(F8:F26)</f>
        <v>1319761</v>
      </c>
      <c r="G7" s="28">
        <f>SUM(G8:G26)</f>
        <v>1540000</v>
      </c>
      <c r="H7" s="28">
        <f>SUM(H8:H26)</f>
        <v>1772511</v>
      </c>
      <c r="I7" s="25">
        <f t="shared" si="1"/>
        <v>4632272</v>
      </c>
    </row>
    <row r="8" spans="1:9" s="33" customFormat="1" ht="40.5" x14ac:dyDescent="0.3">
      <c r="A8" s="29">
        <v>1</v>
      </c>
      <c r="B8" s="30">
        <v>53220</v>
      </c>
      <c r="C8" s="30" t="s">
        <v>10</v>
      </c>
      <c r="D8" s="31">
        <v>20000</v>
      </c>
      <c r="E8" s="31">
        <v>5000</v>
      </c>
      <c r="F8" s="32">
        <f t="shared" ref="F8:F33" si="2">D8+E8</f>
        <v>25000</v>
      </c>
      <c r="G8" s="31">
        <v>70000</v>
      </c>
      <c r="H8" s="31">
        <v>100000</v>
      </c>
      <c r="I8" s="25">
        <f t="shared" si="1"/>
        <v>195000</v>
      </c>
    </row>
    <row r="9" spans="1:9" s="33" customFormat="1" ht="40.5" x14ac:dyDescent="0.3">
      <c r="A9" s="29"/>
      <c r="B9" s="30">
        <v>51826</v>
      </c>
      <c r="C9" s="30" t="s">
        <v>11</v>
      </c>
      <c r="D9" s="31">
        <v>70000</v>
      </c>
      <c r="E9" s="31">
        <v>10000</v>
      </c>
      <c r="F9" s="32">
        <f t="shared" si="2"/>
        <v>80000</v>
      </c>
      <c r="G9" s="31"/>
      <c r="H9" s="31"/>
      <c r="I9" s="25">
        <f t="shared" si="1"/>
        <v>80000</v>
      </c>
    </row>
    <row r="10" spans="1:9" s="33" customFormat="1" x14ac:dyDescent="0.3">
      <c r="A10" s="29">
        <v>2</v>
      </c>
      <c r="B10" s="30">
        <v>53231</v>
      </c>
      <c r="C10" s="30" t="s">
        <v>12</v>
      </c>
      <c r="D10" s="31">
        <v>20000</v>
      </c>
      <c r="E10" s="31">
        <v>5000</v>
      </c>
      <c r="F10" s="32">
        <f t="shared" si="2"/>
        <v>25000</v>
      </c>
      <c r="G10" s="31">
        <v>40000</v>
      </c>
      <c r="H10" s="31">
        <v>50000</v>
      </c>
      <c r="I10" s="25">
        <f t="shared" si="1"/>
        <v>115000</v>
      </c>
    </row>
    <row r="11" spans="1:9" s="33" customFormat="1" x14ac:dyDescent="0.3">
      <c r="A11" s="29">
        <v>3</v>
      </c>
      <c r="B11" s="30">
        <v>47826</v>
      </c>
      <c r="C11" s="30" t="s">
        <v>13</v>
      </c>
      <c r="D11" s="31">
        <v>20000</v>
      </c>
      <c r="E11" s="31"/>
      <c r="F11" s="32">
        <f t="shared" si="2"/>
        <v>20000</v>
      </c>
      <c r="G11" s="31">
        <v>100000</v>
      </c>
      <c r="H11" s="31">
        <v>100000</v>
      </c>
      <c r="I11" s="25">
        <f t="shared" si="1"/>
        <v>220000</v>
      </c>
    </row>
    <row r="12" spans="1:9" s="33" customFormat="1" x14ac:dyDescent="0.3">
      <c r="A12" s="29">
        <v>4</v>
      </c>
      <c r="B12" s="34">
        <v>8587</v>
      </c>
      <c r="C12" s="35" t="s">
        <v>14</v>
      </c>
      <c r="D12" s="36"/>
      <c r="E12" s="37">
        <v>20000</v>
      </c>
      <c r="F12" s="32">
        <f t="shared" si="2"/>
        <v>20000</v>
      </c>
      <c r="G12" s="37">
        <v>100000</v>
      </c>
      <c r="H12" s="37">
        <v>100000</v>
      </c>
      <c r="I12" s="25">
        <f t="shared" si="1"/>
        <v>220000</v>
      </c>
    </row>
    <row r="13" spans="1:9" s="33" customFormat="1" x14ac:dyDescent="0.3">
      <c r="A13" s="29">
        <v>5</v>
      </c>
      <c r="B13" s="30">
        <v>56322</v>
      </c>
      <c r="C13" s="30" t="s">
        <v>15</v>
      </c>
      <c r="D13" s="31">
        <v>13000</v>
      </c>
      <c r="E13" s="31">
        <v>2000</v>
      </c>
      <c r="F13" s="32">
        <f t="shared" si="2"/>
        <v>15000</v>
      </c>
      <c r="G13" s="31">
        <v>15000</v>
      </c>
      <c r="H13" s="31">
        <v>30000</v>
      </c>
      <c r="I13" s="25">
        <f t="shared" si="1"/>
        <v>60000</v>
      </c>
    </row>
    <row r="14" spans="1:9" s="33" customFormat="1" x14ac:dyDescent="0.3">
      <c r="A14" s="29">
        <v>6</v>
      </c>
      <c r="B14" s="30">
        <v>53603</v>
      </c>
      <c r="C14" s="30" t="s">
        <v>16</v>
      </c>
      <c r="D14" s="31">
        <v>8000</v>
      </c>
      <c r="E14" s="31">
        <v>2000</v>
      </c>
      <c r="F14" s="32">
        <f t="shared" si="2"/>
        <v>10000</v>
      </c>
      <c r="G14" s="31">
        <v>10000</v>
      </c>
      <c r="H14" s="31">
        <v>50000</v>
      </c>
      <c r="I14" s="25">
        <f t="shared" si="1"/>
        <v>70000</v>
      </c>
    </row>
    <row r="15" spans="1:9" s="33" customFormat="1" x14ac:dyDescent="0.3">
      <c r="A15" s="29">
        <v>7</v>
      </c>
      <c r="B15" s="30">
        <v>56325</v>
      </c>
      <c r="C15" s="30" t="s">
        <v>17</v>
      </c>
      <c r="D15" s="31">
        <v>12000</v>
      </c>
      <c r="E15" s="31">
        <v>3000</v>
      </c>
      <c r="F15" s="32">
        <f t="shared" si="2"/>
        <v>15000</v>
      </c>
      <c r="G15" s="31">
        <v>40000</v>
      </c>
      <c r="H15" s="31">
        <v>60000</v>
      </c>
      <c r="I15" s="25">
        <f t="shared" si="1"/>
        <v>115000</v>
      </c>
    </row>
    <row r="16" spans="1:9" s="33" customFormat="1" x14ac:dyDescent="0.3">
      <c r="A16" s="29">
        <v>8</v>
      </c>
      <c r="B16" s="30">
        <v>53226</v>
      </c>
      <c r="C16" s="30" t="s">
        <v>18</v>
      </c>
      <c r="D16" s="31">
        <v>12000</v>
      </c>
      <c r="E16" s="31">
        <v>3000</v>
      </c>
      <c r="F16" s="32">
        <f t="shared" si="2"/>
        <v>15000</v>
      </c>
      <c r="G16" s="31">
        <v>35000</v>
      </c>
      <c r="H16" s="31">
        <v>60000</v>
      </c>
      <c r="I16" s="25">
        <f t="shared" si="1"/>
        <v>110000</v>
      </c>
    </row>
    <row r="17" spans="1:9" s="33" customFormat="1" x14ac:dyDescent="0.3">
      <c r="A17" s="29">
        <v>9</v>
      </c>
      <c r="B17" s="30">
        <v>56330</v>
      </c>
      <c r="C17" s="30" t="s">
        <v>19</v>
      </c>
      <c r="D17" s="31">
        <v>12000</v>
      </c>
      <c r="E17" s="31">
        <v>3000</v>
      </c>
      <c r="F17" s="32">
        <f t="shared" si="2"/>
        <v>15000</v>
      </c>
      <c r="G17" s="31">
        <v>10000</v>
      </c>
      <c r="H17" s="31">
        <v>40000</v>
      </c>
      <c r="I17" s="25">
        <f t="shared" si="1"/>
        <v>65000</v>
      </c>
    </row>
    <row r="18" spans="1:9" s="33" customFormat="1" x14ac:dyDescent="0.3">
      <c r="A18" s="29">
        <v>10</v>
      </c>
      <c r="B18" s="30">
        <v>53259</v>
      </c>
      <c r="C18" s="30" t="s">
        <v>20</v>
      </c>
      <c r="D18" s="31">
        <v>12000</v>
      </c>
      <c r="E18" s="31">
        <v>3000</v>
      </c>
      <c r="F18" s="32">
        <f t="shared" si="2"/>
        <v>15000</v>
      </c>
      <c r="G18" s="31">
        <v>25000</v>
      </c>
      <c r="H18" s="31">
        <v>50000</v>
      </c>
      <c r="I18" s="25">
        <f t="shared" si="1"/>
        <v>90000</v>
      </c>
    </row>
    <row r="19" spans="1:9" s="33" customFormat="1" x14ac:dyDescent="0.3">
      <c r="A19" s="29">
        <v>11</v>
      </c>
      <c r="B19" s="30">
        <v>53193</v>
      </c>
      <c r="C19" s="30" t="s">
        <v>21</v>
      </c>
      <c r="D19" s="31">
        <v>12000</v>
      </c>
      <c r="E19" s="31">
        <v>3000</v>
      </c>
      <c r="F19" s="32">
        <f t="shared" si="2"/>
        <v>15000</v>
      </c>
      <c r="G19" s="31">
        <v>15000</v>
      </c>
      <c r="H19" s="31">
        <v>50000</v>
      </c>
      <c r="I19" s="25">
        <f t="shared" si="1"/>
        <v>80000</v>
      </c>
    </row>
    <row r="20" spans="1:9" s="33" customFormat="1" ht="38.25" customHeight="1" x14ac:dyDescent="0.3">
      <c r="A20" s="29">
        <v>12</v>
      </c>
      <c r="B20" s="30">
        <v>54917</v>
      </c>
      <c r="C20" s="30" t="s">
        <v>22</v>
      </c>
      <c r="D20" s="31">
        <v>14924</v>
      </c>
      <c r="E20" s="31"/>
      <c r="F20" s="32">
        <f t="shared" si="2"/>
        <v>14924</v>
      </c>
      <c r="G20" s="31"/>
      <c r="H20" s="31"/>
      <c r="I20" s="25">
        <f t="shared" si="1"/>
        <v>14924</v>
      </c>
    </row>
    <row r="21" spans="1:9" s="33" customFormat="1" x14ac:dyDescent="0.3">
      <c r="A21" s="29">
        <v>13</v>
      </c>
      <c r="B21" s="30">
        <v>53182</v>
      </c>
      <c r="C21" s="30" t="s">
        <v>23</v>
      </c>
      <c r="D21" s="31">
        <v>12000</v>
      </c>
      <c r="E21" s="31">
        <v>3000</v>
      </c>
      <c r="F21" s="32">
        <f t="shared" si="2"/>
        <v>15000</v>
      </c>
      <c r="G21" s="31">
        <v>30000</v>
      </c>
      <c r="H21" s="31">
        <v>50000</v>
      </c>
      <c r="I21" s="25">
        <f t="shared" si="1"/>
        <v>95000</v>
      </c>
    </row>
    <row r="22" spans="1:9" s="33" customFormat="1" ht="40.5" x14ac:dyDescent="0.3">
      <c r="A22" s="29">
        <v>14</v>
      </c>
      <c r="B22" s="30">
        <v>51819</v>
      </c>
      <c r="C22" s="30" t="s">
        <v>24</v>
      </c>
      <c r="D22" s="31">
        <v>100000</v>
      </c>
      <c r="E22" s="31">
        <v>25000</v>
      </c>
      <c r="F22" s="32">
        <f t="shared" si="2"/>
        <v>125000</v>
      </c>
      <c r="G22" s="31">
        <v>200000</v>
      </c>
      <c r="H22" s="31">
        <v>200000</v>
      </c>
      <c r="I22" s="25">
        <f t="shared" si="1"/>
        <v>525000</v>
      </c>
    </row>
    <row r="23" spans="1:9" s="33" customFormat="1" ht="60.75" x14ac:dyDescent="0.3">
      <c r="A23" s="29">
        <v>15</v>
      </c>
      <c r="B23" s="30">
        <v>54893</v>
      </c>
      <c r="C23" s="30" t="s">
        <v>25</v>
      </c>
      <c r="D23" s="31">
        <v>84837</v>
      </c>
      <c r="E23" s="31">
        <v>40000</v>
      </c>
      <c r="F23" s="32">
        <f t="shared" si="2"/>
        <v>124837</v>
      </c>
      <c r="G23" s="31"/>
      <c r="H23" s="31"/>
      <c r="I23" s="25">
        <f t="shared" si="1"/>
        <v>124837</v>
      </c>
    </row>
    <row r="24" spans="1:9" s="33" customFormat="1" x14ac:dyDescent="0.3">
      <c r="A24" s="29">
        <v>16</v>
      </c>
      <c r="B24" s="30">
        <v>53374</v>
      </c>
      <c r="C24" s="30" t="s">
        <v>26</v>
      </c>
      <c r="D24" s="31">
        <v>20000</v>
      </c>
      <c r="E24" s="31">
        <v>10000</v>
      </c>
      <c r="F24" s="32">
        <f t="shared" si="2"/>
        <v>30000</v>
      </c>
      <c r="G24" s="31">
        <v>50000</v>
      </c>
      <c r="H24" s="31">
        <v>100000</v>
      </c>
      <c r="I24" s="25">
        <f t="shared" si="1"/>
        <v>180000</v>
      </c>
    </row>
    <row r="25" spans="1:9" s="33" customFormat="1" x14ac:dyDescent="0.3">
      <c r="A25" s="29">
        <v>17</v>
      </c>
      <c r="B25" s="30">
        <v>56358</v>
      </c>
      <c r="C25" s="30" t="s">
        <v>27</v>
      </c>
      <c r="D25" s="31">
        <v>30000</v>
      </c>
      <c r="E25" s="31">
        <v>10000</v>
      </c>
      <c r="F25" s="32">
        <f t="shared" si="2"/>
        <v>40000</v>
      </c>
      <c r="G25" s="31"/>
      <c r="H25" s="31"/>
      <c r="I25" s="25">
        <f t="shared" si="1"/>
        <v>40000</v>
      </c>
    </row>
    <row r="26" spans="1:9" s="33" customFormat="1" ht="60.75" x14ac:dyDescent="0.3">
      <c r="A26" s="29">
        <v>18</v>
      </c>
      <c r="B26" s="30">
        <v>54946</v>
      </c>
      <c r="C26" s="30" t="s">
        <v>28</v>
      </c>
      <c r="D26" s="31">
        <v>600000</v>
      </c>
      <c r="E26" s="31">
        <v>100000</v>
      </c>
      <c r="F26" s="32">
        <f t="shared" si="2"/>
        <v>700000</v>
      </c>
      <c r="G26" s="31">
        <v>800000</v>
      </c>
      <c r="H26" s="31">
        <v>732511</v>
      </c>
      <c r="I26" s="25">
        <f t="shared" si="1"/>
        <v>2232511</v>
      </c>
    </row>
    <row r="27" spans="1:9" ht="23.25" customHeight="1" x14ac:dyDescent="0.3">
      <c r="A27" s="17"/>
      <c r="B27" s="22"/>
      <c r="C27" s="23" t="s">
        <v>29</v>
      </c>
      <c r="D27" s="38">
        <f t="shared" ref="D27" si="3">D28</f>
        <v>430796</v>
      </c>
      <c r="E27" s="38">
        <f>E28</f>
        <v>463000</v>
      </c>
      <c r="F27" s="24">
        <f t="shared" si="2"/>
        <v>893796</v>
      </c>
      <c r="G27" s="38">
        <f t="shared" ref="G27:H27" si="4">G28</f>
        <v>1550000</v>
      </c>
      <c r="H27" s="38">
        <f t="shared" si="4"/>
        <v>1715000</v>
      </c>
      <c r="I27" s="25">
        <f t="shared" si="1"/>
        <v>4158796</v>
      </c>
    </row>
    <row r="28" spans="1:9" x14ac:dyDescent="0.3">
      <c r="A28" s="17"/>
      <c r="B28" s="39"/>
      <c r="C28" s="40" t="s">
        <v>30</v>
      </c>
      <c r="D28" s="41">
        <f>SUM(D29:D31)</f>
        <v>430796</v>
      </c>
      <c r="E28" s="41">
        <f>SUM(E29:E31)</f>
        <v>463000</v>
      </c>
      <c r="F28" s="41">
        <f t="shared" si="2"/>
        <v>893796</v>
      </c>
      <c r="G28" s="41">
        <f>SUM(G29:G31)</f>
        <v>1550000</v>
      </c>
      <c r="H28" s="41">
        <f>SUM(H29:H31)</f>
        <v>1715000</v>
      </c>
      <c r="I28" s="25">
        <f t="shared" si="1"/>
        <v>4158796</v>
      </c>
    </row>
    <row r="29" spans="1:9" x14ac:dyDescent="0.3">
      <c r="A29" s="17">
        <v>1</v>
      </c>
      <c r="B29" s="42">
        <v>52290</v>
      </c>
      <c r="C29" s="43" t="s">
        <v>31</v>
      </c>
      <c r="D29" s="44">
        <v>130000</v>
      </c>
      <c r="E29" s="45">
        <v>25000</v>
      </c>
      <c r="F29" s="32">
        <f t="shared" si="2"/>
        <v>155000</v>
      </c>
      <c r="G29" s="46"/>
      <c r="H29" s="44"/>
      <c r="I29" s="25">
        <f t="shared" si="1"/>
        <v>155000</v>
      </c>
    </row>
    <row r="30" spans="1:9" x14ac:dyDescent="0.3">
      <c r="A30" s="17">
        <v>2</v>
      </c>
      <c r="B30" s="42">
        <v>56362</v>
      </c>
      <c r="C30" s="43" t="s">
        <v>32</v>
      </c>
      <c r="D30" s="44">
        <v>100000</v>
      </c>
      <c r="E30" s="45"/>
      <c r="F30" s="32">
        <f t="shared" si="2"/>
        <v>100000</v>
      </c>
      <c r="G30" s="46">
        <v>1270000</v>
      </c>
      <c r="H30" s="44">
        <v>1290000</v>
      </c>
      <c r="I30" s="25">
        <f t="shared" si="1"/>
        <v>2660000</v>
      </c>
    </row>
    <row r="31" spans="1:9" x14ac:dyDescent="0.3">
      <c r="A31" s="17">
        <v>3</v>
      </c>
      <c r="B31" s="42">
        <v>49561</v>
      </c>
      <c r="C31" s="43" t="s">
        <v>33</v>
      </c>
      <c r="D31" s="37">
        <f>300796-30000-70000</f>
        <v>200796</v>
      </c>
      <c r="E31" s="45">
        <f>418000+30000-10000</f>
        <v>438000</v>
      </c>
      <c r="F31" s="32">
        <f t="shared" si="2"/>
        <v>638796</v>
      </c>
      <c r="G31" s="46">
        <v>280000</v>
      </c>
      <c r="H31" s="44">
        <v>425000</v>
      </c>
      <c r="I31" s="25">
        <f t="shared" si="1"/>
        <v>1343796</v>
      </c>
    </row>
    <row r="32" spans="1:9" ht="0.6" customHeight="1" x14ac:dyDescent="0.3">
      <c r="A32" s="17"/>
      <c r="B32" s="22"/>
      <c r="C32" s="23"/>
      <c r="D32" s="38">
        <f t="shared" ref="D32" si="5">D33</f>
        <v>0</v>
      </c>
      <c r="E32" s="38">
        <f>E33</f>
        <v>0</v>
      </c>
      <c r="F32" s="24">
        <f t="shared" si="2"/>
        <v>0</v>
      </c>
      <c r="G32" s="38">
        <f t="shared" ref="G32:H33" si="6">G33</f>
        <v>0</v>
      </c>
      <c r="H32" s="38">
        <f t="shared" si="6"/>
        <v>0</v>
      </c>
      <c r="I32" s="25">
        <f t="shared" si="1"/>
        <v>0</v>
      </c>
    </row>
    <row r="33" spans="1:9" ht="20.25" hidden="1" customHeight="1" x14ac:dyDescent="0.3">
      <c r="A33" s="17"/>
      <c r="B33" s="26"/>
      <c r="C33" s="27"/>
      <c r="D33" s="41">
        <f>D34</f>
        <v>0</v>
      </c>
      <c r="E33" s="41">
        <f>E34</f>
        <v>0</v>
      </c>
      <c r="F33" s="28">
        <f t="shared" si="2"/>
        <v>0</v>
      </c>
      <c r="G33" s="41">
        <f t="shared" si="6"/>
        <v>0</v>
      </c>
      <c r="H33" s="41">
        <f t="shared" si="6"/>
        <v>0</v>
      </c>
      <c r="I33" s="25">
        <f t="shared" si="1"/>
        <v>0</v>
      </c>
    </row>
    <row r="34" spans="1:9" ht="20.25" hidden="1" customHeight="1" x14ac:dyDescent="0.3">
      <c r="A34" s="17"/>
      <c r="B34" s="47"/>
      <c r="C34" s="43"/>
      <c r="D34" s="37"/>
      <c r="E34" s="37"/>
      <c r="F34" s="32"/>
      <c r="G34" s="37"/>
      <c r="H34" s="37"/>
      <c r="I34" s="25">
        <f t="shared" si="1"/>
        <v>0</v>
      </c>
    </row>
    <row r="35" spans="1:9" x14ac:dyDescent="0.3">
      <c r="A35" s="17"/>
      <c r="B35" s="22"/>
      <c r="C35" s="23" t="s">
        <v>34</v>
      </c>
      <c r="D35" s="38">
        <f t="shared" ref="D35" si="7">D36</f>
        <v>1941644</v>
      </c>
      <c r="E35" s="38">
        <f>E36</f>
        <v>634714</v>
      </c>
      <c r="F35" s="24">
        <f t="shared" ref="F35:F53" si="8">D35+E35</f>
        <v>2576358</v>
      </c>
      <c r="G35" s="38">
        <f t="shared" ref="G35:H35" si="9">G36</f>
        <v>2183982</v>
      </c>
      <c r="H35" s="38">
        <f t="shared" si="9"/>
        <v>2605686</v>
      </c>
      <c r="I35" s="25">
        <f t="shared" si="1"/>
        <v>7366026</v>
      </c>
    </row>
    <row r="36" spans="1:9" x14ac:dyDescent="0.3">
      <c r="A36" s="17"/>
      <c r="B36" s="26"/>
      <c r="C36" s="27" t="s">
        <v>35</v>
      </c>
      <c r="D36" s="28">
        <f>SUM(D37:D53)</f>
        <v>1941644</v>
      </c>
      <c r="E36" s="28">
        <f>SUM(E37:E53)</f>
        <v>634714</v>
      </c>
      <c r="F36" s="28">
        <f>SUM(F37:F53)</f>
        <v>2576358</v>
      </c>
      <c r="G36" s="28">
        <f>SUM(G37:G53)</f>
        <v>2183982</v>
      </c>
      <c r="H36" s="28">
        <f>SUM(H37:H53)</f>
        <v>2605686</v>
      </c>
      <c r="I36" s="25">
        <f t="shared" si="1"/>
        <v>7366026</v>
      </c>
    </row>
    <row r="37" spans="1:9" x14ac:dyDescent="0.3">
      <c r="A37" s="29">
        <v>1</v>
      </c>
      <c r="B37" s="47">
        <v>53207</v>
      </c>
      <c r="C37" s="43" t="s">
        <v>36</v>
      </c>
      <c r="D37" s="37">
        <v>164333</v>
      </c>
      <c r="E37" s="36">
        <v>30000</v>
      </c>
      <c r="F37" s="32">
        <f t="shared" si="8"/>
        <v>194333</v>
      </c>
      <c r="G37" s="36"/>
      <c r="H37" s="37"/>
      <c r="I37" s="25">
        <f t="shared" si="1"/>
        <v>194333</v>
      </c>
    </row>
    <row r="38" spans="1:9" x14ac:dyDescent="0.3">
      <c r="A38" s="29">
        <v>2</v>
      </c>
      <c r="B38" s="47">
        <v>53262</v>
      </c>
      <c r="C38" s="30" t="s">
        <v>37</v>
      </c>
      <c r="D38" s="37">
        <v>12600</v>
      </c>
      <c r="E38" s="36"/>
      <c r="F38" s="32">
        <f t="shared" si="8"/>
        <v>12600</v>
      </c>
      <c r="G38" s="36"/>
      <c r="H38" s="37"/>
      <c r="I38" s="25">
        <f t="shared" si="1"/>
        <v>12600</v>
      </c>
    </row>
    <row r="39" spans="1:9" x14ac:dyDescent="0.3">
      <c r="A39" s="29">
        <v>3</v>
      </c>
      <c r="B39" s="47">
        <v>53276</v>
      </c>
      <c r="C39" s="43" t="s">
        <v>38</v>
      </c>
      <c r="D39" s="37">
        <v>62011</v>
      </c>
      <c r="E39" s="36">
        <v>10000</v>
      </c>
      <c r="F39" s="32">
        <f t="shared" si="8"/>
        <v>72011</v>
      </c>
      <c r="G39" s="36"/>
      <c r="H39" s="37"/>
      <c r="I39" s="25">
        <f t="shared" si="1"/>
        <v>72011</v>
      </c>
    </row>
    <row r="40" spans="1:9" x14ac:dyDescent="0.3">
      <c r="A40" s="29">
        <v>4</v>
      </c>
      <c r="B40" s="47">
        <v>8589</v>
      </c>
      <c r="C40" s="30" t="s">
        <v>39</v>
      </c>
      <c r="D40" s="37">
        <v>130000</v>
      </c>
      <c r="E40" s="36">
        <v>50000</v>
      </c>
      <c r="F40" s="32">
        <f t="shared" si="8"/>
        <v>180000</v>
      </c>
      <c r="G40" s="36">
        <v>150000</v>
      </c>
      <c r="H40" s="37">
        <v>995686</v>
      </c>
      <c r="I40" s="25">
        <f t="shared" si="1"/>
        <v>1325686</v>
      </c>
    </row>
    <row r="41" spans="1:9" ht="40.5" x14ac:dyDescent="0.3">
      <c r="A41" s="29">
        <v>5</v>
      </c>
      <c r="B41" s="48">
        <v>53344</v>
      </c>
      <c r="C41" s="30" t="s">
        <v>40</v>
      </c>
      <c r="D41" s="49">
        <v>740000</v>
      </c>
      <c r="E41" s="50">
        <v>110000</v>
      </c>
      <c r="F41" s="32">
        <f t="shared" si="8"/>
        <v>850000</v>
      </c>
      <c r="G41" s="50">
        <f>1063982-D41</f>
        <v>323982</v>
      </c>
      <c r="H41" s="49"/>
      <c r="I41" s="25">
        <f t="shared" si="1"/>
        <v>1173982</v>
      </c>
    </row>
    <row r="42" spans="1:9" x14ac:dyDescent="0.3">
      <c r="A42" s="29">
        <v>6</v>
      </c>
      <c r="B42" s="51">
        <v>53274</v>
      </c>
      <c r="C42" s="47" t="s">
        <v>41</v>
      </c>
      <c r="D42" s="49">
        <v>50000</v>
      </c>
      <c r="E42" s="50">
        <v>50000</v>
      </c>
      <c r="F42" s="32">
        <f t="shared" si="8"/>
        <v>100000</v>
      </c>
      <c r="G42" s="50">
        <v>150000</v>
      </c>
      <c r="H42" s="49">
        <v>150000</v>
      </c>
      <c r="I42" s="25">
        <f t="shared" si="1"/>
        <v>400000</v>
      </c>
    </row>
    <row r="43" spans="1:9" x14ac:dyDescent="0.3">
      <c r="A43" s="29">
        <v>7</v>
      </c>
      <c r="B43" s="52">
        <v>56296</v>
      </c>
      <c r="C43" s="30" t="s">
        <v>42</v>
      </c>
      <c r="D43" s="49">
        <v>50000</v>
      </c>
      <c r="E43" s="50">
        <v>44714</v>
      </c>
      <c r="F43" s="32">
        <f t="shared" si="8"/>
        <v>94714</v>
      </c>
      <c r="G43" s="50">
        <v>100000</v>
      </c>
      <c r="H43" s="49">
        <v>113000</v>
      </c>
      <c r="I43" s="25">
        <f t="shared" si="1"/>
        <v>307714</v>
      </c>
    </row>
    <row r="44" spans="1:9" ht="40.5" x14ac:dyDescent="0.3">
      <c r="A44" s="29">
        <v>9</v>
      </c>
      <c r="B44" s="30">
        <v>54750</v>
      </c>
      <c r="C44" s="30" t="s">
        <v>43</v>
      </c>
      <c r="D44" s="49">
        <v>70000</v>
      </c>
      <c r="E44" s="50">
        <v>20000</v>
      </c>
      <c r="F44" s="32">
        <f t="shared" si="8"/>
        <v>90000</v>
      </c>
      <c r="G44" s="50">
        <v>50000</v>
      </c>
      <c r="H44" s="49">
        <v>106634</v>
      </c>
      <c r="I44" s="25">
        <f t="shared" si="1"/>
        <v>246634</v>
      </c>
    </row>
    <row r="45" spans="1:9" ht="40.5" x14ac:dyDescent="0.3">
      <c r="A45" s="29"/>
      <c r="B45" s="30">
        <v>54754</v>
      </c>
      <c r="C45" s="30" t="s">
        <v>44</v>
      </c>
      <c r="D45" s="49">
        <v>40000</v>
      </c>
      <c r="E45" s="50"/>
      <c r="F45" s="32">
        <f t="shared" si="8"/>
        <v>40000</v>
      </c>
      <c r="G45" s="50"/>
      <c r="H45" s="49"/>
      <c r="I45" s="25">
        <f t="shared" si="1"/>
        <v>40000</v>
      </c>
    </row>
    <row r="46" spans="1:9" x14ac:dyDescent="0.3">
      <c r="A46" s="29">
        <v>10</v>
      </c>
      <c r="B46" s="30">
        <v>54775</v>
      </c>
      <c r="C46" s="30" t="s">
        <v>45</v>
      </c>
      <c r="D46" s="49">
        <v>70000</v>
      </c>
      <c r="E46" s="50">
        <v>20000</v>
      </c>
      <c r="F46" s="32">
        <f t="shared" si="8"/>
        <v>90000</v>
      </c>
      <c r="G46" s="50">
        <v>50000</v>
      </c>
      <c r="H46" s="49"/>
      <c r="I46" s="25">
        <f t="shared" si="1"/>
        <v>140000</v>
      </c>
    </row>
    <row r="47" spans="1:9" ht="40.5" x14ac:dyDescent="0.3">
      <c r="A47" s="29">
        <v>11</v>
      </c>
      <c r="B47" s="30">
        <v>54798</v>
      </c>
      <c r="C47" s="30" t="s">
        <v>46</v>
      </c>
      <c r="D47" s="49">
        <v>207700</v>
      </c>
      <c r="E47" s="50">
        <v>110000</v>
      </c>
      <c r="F47" s="32">
        <f t="shared" si="8"/>
        <v>317700</v>
      </c>
      <c r="G47" s="50">
        <v>30000</v>
      </c>
      <c r="H47" s="49">
        <v>70366</v>
      </c>
      <c r="I47" s="25">
        <f t="shared" si="1"/>
        <v>418066</v>
      </c>
    </row>
    <row r="48" spans="1:9" s="33" customFormat="1" x14ac:dyDescent="0.3">
      <c r="A48" s="53">
        <v>12</v>
      </c>
      <c r="B48" s="30">
        <v>54799</v>
      </c>
      <c r="C48" s="30" t="s">
        <v>47</v>
      </c>
      <c r="D48" s="49">
        <v>60000</v>
      </c>
      <c r="E48" s="50">
        <v>20000</v>
      </c>
      <c r="F48" s="32">
        <f t="shared" si="8"/>
        <v>80000</v>
      </c>
      <c r="G48" s="50">
        <v>10000</v>
      </c>
      <c r="H48" s="49">
        <v>10000</v>
      </c>
      <c r="I48" s="25">
        <f t="shared" si="1"/>
        <v>100000</v>
      </c>
    </row>
    <row r="49" spans="1:9" ht="40.5" x14ac:dyDescent="0.3">
      <c r="A49" s="29">
        <v>13</v>
      </c>
      <c r="B49" s="30">
        <v>54801</v>
      </c>
      <c r="C49" s="30" t="s">
        <v>48</v>
      </c>
      <c r="D49" s="49">
        <v>150000</v>
      </c>
      <c r="E49" s="50">
        <v>70000</v>
      </c>
      <c r="F49" s="32">
        <f t="shared" si="8"/>
        <v>220000</v>
      </c>
      <c r="G49" s="50">
        <v>50000</v>
      </c>
      <c r="H49" s="49"/>
      <c r="I49" s="25">
        <f t="shared" si="1"/>
        <v>270000</v>
      </c>
    </row>
    <row r="50" spans="1:9" ht="40.5" x14ac:dyDescent="0.3">
      <c r="A50" s="29">
        <v>14</v>
      </c>
      <c r="B50" s="30">
        <v>54820</v>
      </c>
      <c r="C50" s="30" t="s">
        <v>49</v>
      </c>
      <c r="D50" s="49">
        <v>80000</v>
      </c>
      <c r="E50" s="50">
        <v>60000</v>
      </c>
      <c r="F50" s="32">
        <f t="shared" si="8"/>
        <v>140000</v>
      </c>
      <c r="G50" s="50">
        <v>50000</v>
      </c>
      <c r="H50" s="49"/>
      <c r="I50" s="25">
        <f t="shared" si="1"/>
        <v>190000</v>
      </c>
    </row>
    <row r="51" spans="1:9" x14ac:dyDescent="0.3">
      <c r="A51" s="29">
        <v>15</v>
      </c>
      <c r="B51" s="30">
        <v>54834</v>
      </c>
      <c r="C51" s="30" t="s">
        <v>50</v>
      </c>
      <c r="D51" s="49">
        <v>55000</v>
      </c>
      <c r="E51" s="50">
        <v>15000</v>
      </c>
      <c r="F51" s="32">
        <f t="shared" si="8"/>
        <v>70000</v>
      </c>
      <c r="G51" s="50">
        <v>50000</v>
      </c>
      <c r="H51" s="49"/>
      <c r="I51" s="25">
        <f t="shared" si="1"/>
        <v>120000</v>
      </c>
    </row>
    <row r="52" spans="1:9" ht="101.25" x14ac:dyDescent="0.3">
      <c r="A52" s="29">
        <v>16</v>
      </c>
      <c r="B52" s="54">
        <v>8588</v>
      </c>
      <c r="C52" s="30" t="s">
        <v>51</v>
      </c>
      <c r="D52" s="49"/>
      <c r="E52" s="50">
        <v>25000</v>
      </c>
      <c r="F52" s="32">
        <f t="shared" si="8"/>
        <v>25000</v>
      </c>
      <c r="G52" s="50">
        <v>900000</v>
      </c>
      <c r="H52" s="49">
        <v>1000000</v>
      </c>
      <c r="I52" s="25">
        <f t="shared" si="1"/>
        <v>1925000</v>
      </c>
    </row>
    <row r="53" spans="1:9" ht="40.5" x14ac:dyDescent="0.3">
      <c r="A53" s="29">
        <v>17</v>
      </c>
      <c r="B53" s="30">
        <v>8590</v>
      </c>
      <c r="C53" s="30" t="s">
        <v>52</v>
      </c>
      <c r="D53" s="55"/>
      <c r="E53" s="50"/>
      <c r="F53" s="32">
        <f t="shared" si="8"/>
        <v>0</v>
      </c>
      <c r="G53" s="50">
        <v>270000</v>
      </c>
      <c r="H53" s="49">
        <v>160000</v>
      </c>
      <c r="I53" s="25">
        <f t="shared" si="1"/>
        <v>430000</v>
      </c>
    </row>
    <row r="54" spans="1:9" ht="21.6" customHeight="1" x14ac:dyDescent="0.3">
      <c r="A54" s="17"/>
      <c r="B54" s="22"/>
      <c r="C54" s="23" t="s">
        <v>53</v>
      </c>
      <c r="D54" s="56">
        <f>D55+D57+D59</f>
        <v>329428</v>
      </c>
      <c r="E54" s="56">
        <f>E55+E57+E59</f>
        <v>0</v>
      </c>
      <c r="F54" s="24">
        <f>F55+F57+F59</f>
        <v>329428</v>
      </c>
      <c r="G54" s="56">
        <f>G55+G57+G59</f>
        <v>200000</v>
      </c>
      <c r="H54" s="56">
        <f>H55+H57+H59</f>
        <v>200000</v>
      </c>
      <c r="I54" s="25">
        <f t="shared" si="1"/>
        <v>729428</v>
      </c>
    </row>
    <row r="55" spans="1:9" ht="21.6" customHeight="1" x14ac:dyDescent="0.3">
      <c r="A55" s="17"/>
      <c r="B55" s="26"/>
      <c r="C55" s="27" t="s">
        <v>54</v>
      </c>
      <c r="D55" s="28">
        <f>SUM(D56:D56)</f>
        <v>84428</v>
      </c>
      <c r="E55" s="28">
        <f>SUM(E56:E56)</f>
        <v>0</v>
      </c>
      <c r="F55" s="28">
        <f t="shared" ref="F55:F66" si="10">D55+E55</f>
        <v>84428</v>
      </c>
      <c r="G55" s="28">
        <f>SUM(G56:G56)</f>
        <v>0</v>
      </c>
      <c r="H55" s="28">
        <f>SUM(H56:H56)</f>
        <v>0</v>
      </c>
      <c r="I55" s="25">
        <f t="shared" si="1"/>
        <v>84428</v>
      </c>
    </row>
    <row r="56" spans="1:9" ht="21.6" customHeight="1" x14ac:dyDescent="0.3">
      <c r="A56" s="17">
        <v>1</v>
      </c>
      <c r="B56" s="57">
        <v>8591</v>
      </c>
      <c r="C56" s="30" t="s">
        <v>55</v>
      </c>
      <c r="D56" s="31">
        <v>84428</v>
      </c>
      <c r="E56" s="31"/>
      <c r="F56" s="32">
        <f t="shared" si="10"/>
        <v>84428</v>
      </c>
      <c r="G56" s="31"/>
      <c r="H56" s="31"/>
      <c r="I56" s="25">
        <f t="shared" si="1"/>
        <v>84428</v>
      </c>
    </row>
    <row r="57" spans="1:9" ht="21.6" customHeight="1" x14ac:dyDescent="0.3">
      <c r="A57" s="17"/>
      <c r="B57" s="26"/>
      <c r="C57" s="27" t="s">
        <v>56</v>
      </c>
      <c r="D57" s="28">
        <f>D58+D61</f>
        <v>245000</v>
      </c>
      <c r="E57" s="28">
        <f>E58</f>
        <v>0</v>
      </c>
      <c r="F57" s="28">
        <f t="shared" si="10"/>
        <v>245000</v>
      </c>
      <c r="G57" s="28">
        <f>G58+G61</f>
        <v>200000</v>
      </c>
      <c r="H57" s="28">
        <f>H58+H61</f>
        <v>200000</v>
      </c>
      <c r="I57" s="25">
        <f t="shared" si="1"/>
        <v>645000</v>
      </c>
    </row>
    <row r="58" spans="1:9" ht="21.6" customHeight="1" x14ac:dyDescent="0.3">
      <c r="A58" s="17">
        <v>1</v>
      </c>
      <c r="B58" s="57">
        <v>53625</v>
      </c>
      <c r="C58" s="43" t="s">
        <v>57</v>
      </c>
      <c r="D58" s="46">
        <v>15000</v>
      </c>
      <c r="E58" s="46"/>
      <c r="F58" s="32">
        <f t="shared" si="10"/>
        <v>15000</v>
      </c>
      <c r="G58" s="31"/>
      <c r="H58" s="46"/>
      <c r="I58" s="25">
        <f t="shared" si="1"/>
        <v>15000</v>
      </c>
    </row>
    <row r="59" spans="1:9" ht="0.6" customHeight="1" x14ac:dyDescent="0.3">
      <c r="A59" s="17"/>
      <c r="B59" s="26"/>
      <c r="C59" s="27" t="s">
        <v>58</v>
      </c>
      <c r="D59" s="28">
        <f>SUM(D60:D60)</f>
        <v>0</v>
      </c>
      <c r="E59" s="28">
        <f>SUM(E60:E60)</f>
        <v>0</v>
      </c>
      <c r="F59" s="32">
        <f t="shared" si="10"/>
        <v>0</v>
      </c>
      <c r="G59" s="28">
        <f t="shared" ref="G59:H59" si="11">G60</f>
        <v>0</v>
      </c>
      <c r="H59" s="28">
        <f t="shared" si="11"/>
        <v>0</v>
      </c>
      <c r="I59" s="25">
        <f t="shared" si="1"/>
        <v>0</v>
      </c>
    </row>
    <row r="60" spans="1:9" ht="20.25" hidden="1" customHeight="1" x14ac:dyDescent="0.3">
      <c r="A60" s="17">
        <v>1</v>
      </c>
      <c r="B60" s="57"/>
      <c r="C60" s="43"/>
      <c r="D60" s="46"/>
      <c r="E60" s="46"/>
      <c r="F60" s="32">
        <f t="shared" si="10"/>
        <v>0</v>
      </c>
      <c r="G60" s="31"/>
      <c r="H60" s="46"/>
      <c r="I60" s="25">
        <f t="shared" si="1"/>
        <v>0</v>
      </c>
    </row>
    <row r="61" spans="1:9" ht="20.25" customHeight="1" x14ac:dyDescent="0.3">
      <c r="A61" s="17"/>
      <c r="B61" s="57"/>
      <c r="C61" s="43" t="s">
        <v>59</v>
      </c>
      <c r="D61" s="46">
        <v>230000</v>
      </c>
      <c r="E61" s="46"/>
      <c r="F61" s="32">
        <f t="shared" si="10"/>
        <v>230000</v>
      </c>
      <c r="G61" s="31">
        <v>200000</v>
      </c>
      <c r="H61" s="46">
        <v>200000</v>
      </c>
      <c r="I61" s="25">
        <f t="shared" si="1"/>
        <v>630000</v>
      </c>
    </row>
    <row r="62" spans="1:9" x14ac:dyDescent="0.3">
      <c r="A62" s="17"/>
      <c r="B62" s="22"/>
      <c r="C62" s="23" t="s">
        <v>60</v>
      </c>
      <c r="D62" s="56">
        <f t="shared" ref="D62" si="12">D63</f>
        <v>245000</v>
      </c>
      <c r="E62" s="56">
        <f>E63</f>
        <v>87040</v>
      </c>
      <c r="F62" s="24">
        <f t="shared" si="10"/>
        <v>332040</v>
      </c>
      <c r="G62" s="56">
        <f t="shared" ref="G62:H62" si="13">G63</f>
        <v>232000</v>
      </c>
      <c r="H62" s="56">
        <f t="shared" si="13"/>
        <v>250000</v>
      </c>
      <c r="I62" s="25">
        <f t="shared" si="1"/>
        <v>814040</v>
      </c>
    </row>
    <row r="63" spans="1:9" ht="23.45" customHeight="1" x14ac:dyDescent="0.3">
      <c r="A63" s="17"/>
      <c r="B63" s="26"/>
      <c r="C63" s="27" t="s">
        <v>61</v>
      </c>
      <c r="D63" s="28">
        <f>SUM(D64:D66)</f>
        <v>245000</v>
      </c>
      <c r="E63" s="28">
        <f>SUM(E64:E66)</f>
        <v>87040</v>
      </c>
      <c r="F63" s="28">
        <f t="shared" si="10"/>
        <v>332040</v>
      </c>
      <c r="G63" s="28">
        <f>SUM(G64:G66)</f>
        <v>232000</v>
      </c>
      <c r="H63" s="28">
        <f>SUM(H64:H66)</f>
        <v>250000</v>
      </c>
      <c r="I63" s="25">
        <f t="shared" si="1"/>
        <v>814040</v>
      </c>
    </row>
    <row r="64" spans="1:9" ht="40.5" x14ac:dyDescent="0.3">
      <c r="A64" s="17">
        <v>1</v>
      </c>
      <c r="B64" s="58">
        <v>52825</v>
      </c>
      <c r="C64" s="59" t="s">
        <v>62</v>
      </c>
      <c r="D64" s="60">
        <v>35000</v>
      </c>
      <c r="E64" s="31">
        <v>6000</v>
      </c>
      <c r="F64" s="32">
        <f t="shared" si="10"/>
        <v>41000</v>
      </c>
      <c r="G64" s="31"/>
      <c r="H64" s="31"/>
      <c r="I64" s="25">
        <f t="shared" si="1"/>
        <v>41000</v>
      </c>
    </row>
    <row r="65" spans="1:9" ht="81" x14ac:dyDescent="0.3">
      <c r="A65" s="17">
        <v>2</v>
      </c>
      <c r="B65" s="58">
        <v>54735</v>
      </c>
      <c r="C65" s="59" t="s">
        <v>63</v>
      </c>
      <c r="D65" s="60">
        <v>140000</v>
      </c>
      <c r="E65" s="31">
        <v>60000</v>
      </c>
      <c r="F65" s="32">
        <f t="shared" si="10"/>
        <v>200000</v>
      </c>
      <c r="G65" s="31">
        <v>182000</v>
      </c>
      <c r="H65" s="31">
        <v>200000</v>
      </c>
      <c r="I65" s="25">
        <f t="shared" si="1"/>
        <v>582000</v>
      </c>
    </row>
    <row r="66" spans="1:9" ht="60.75" x14ac:dyDescent="0.3">
      <c r="A66" s="17">
        <v>3</v>
      </c>
      <c r="B66" s="58">
        <v>54727</v>
      </c>
      <c r="C66" s="59" t="s">
        <v>64</v>
      </c>
      <c r="D66" s="60">
        <v>70000</v>
      </c>
      <c r="E66" s="31">
        <v>21040</v>
      </c>
      <c r="F66" s="32">
        <f t="shared" si="10"/>
        <v>91040</v>
      </c>
      <c r="G66" s="31">
        <v>50000</v>
      </c>
      <c r="H66" s="31">
        <v>50000</v>
      </c>
      <c r="I66" s="25">
        <f t="shared" si="1"/>
        <v>191040</v>
      </c>
    </row>
    <row r="67" spans="1:9" ht="23.45" customHeight="1" x14ac:dyDescent="0.3">
      <c r="A67" s="17"/>
      <c r="B67" s="61"/>
      <c r="C67" s="62" t="s">
        <v>65</v>
      </c>
      <c r="D67" s="63">
        <f>D68</f>
        <v>90756</v>
      </c>
      <c r="E67" s="63">
        <f t="shared" ref="E67:H67" si="14">E68</f>
        <v>65000</v>
      </c>
      <c r="F67" s="63">
        <f t="shared" si="14"/>
        <v>155756</v>
      </c>
      <c r="G67" s="63">
        <f t="shared" si="14"/>
        <v>858497</v>
      </c>
      <c r="H67" s="63">
        <f t="shared" si="14"/>
        <v>944951</v>
      </c>
      <c r="I67" s="25">
        <f t="shared" si="1"/>
        <v>1959204</v>
      </c>
    </row>
    <row r="68" spans="1:9" ht="23.45" customHeight="1" x14ac:dyDescent="0.3">
      <c r="A68" s="17"/>
      <c r="B68" s="26"/>
      <c r="C68" s="27" t="s">
        <v>66</v>
      </c>
      <c r="D68" s="28">
        <f>SUM(D69:D73)</f>
        <v>90756</v>
      </c>
      <c r="E68" s="28">
        <f>SUM(E69:E73)</f>
        <v>65000</v>
      </c>
      <c r="F68" s="28">
        <f>SUM(F69:F73)</f>
        <v>155756</v>
      </c>
      <c r="G68" s="28">
        <f>SUM(G69:G73)</f>
        <v>858497</v>
      </c>
      <c r="H68" s="28">
        <f>SUM(H69:H73)</f>
        <v>944951</v>
      </c>
      <c r="I68" s="25">
        <f t="shared" si="1"/>
        <v>1959204</v>
      </c>
    </row>
    <row r="69" spans="1:9" s="33" customFormat="1" ht="22.15" customHeight="1" x14ac:dyDescent="0.3">
      <c r="A69" s="29">
        <v>1</v>
      </c>
      <c r="B69" s="34">
        <v>53024</v>
      </c>
      <c r="C69" s="35" t="s">
        <v>67</v>
      </c>
      <c r="D69" s="36">
        <v>80756</v>
      </c>
      <c r="E69" s="37">
        <v>20000</v>
      </c>
      <c r="F69" s="32">
        <f t="shared" ref="F69:F73" si="15">D69+E69</f>
        <v>100756</v>
      </c>
      <c r="G69" s="37"/>
      <c r="H69" s="37"/>
      <c r="I69" s="25">
        <f t="shared" si="1"/>
        <v>100756</v>
      </c>
    </row>
    <row r="70" spans="1:9" s="33" customFormat="1" x14ac:dyDescent="0.3">
      <c r="A70" s="29">
        <v>2</v>
      </c>
      <c r="B70" s="34">
        <v>8592</v>
      </c>
      <c r="C70" s="35" t="s">
        <v>68</v>
      </c>
      <c r="D70" s="36">
        <v>10000</v>
      </c>
      <c r="E70" s="37">
        <v>10000</v>
      </c>
      <c r="F70" s="32">
        <f t="shared" si="15"/>
        <v>20000</v>
      </c>
      <c r="G70" s="37">
        <v>347698</v>
      </c>
      <c r="H70" s="37">
        <v>200000</v>
      </c>
      <c r="I70" s="25">
        <f t="shared" ref="I70:I81" si="16">F70+G70+H70</f>
        <v>567698</v>
      </c>
    </row>
    <row r="71" spans="1:9" s="33" customFormat="1" ht="40.5" x14ac:dyDescent="0.3">
      <c r="A71" s="29">
        <v>3</v>
      </c>
      <c r="B71" s="34">
        <v>1940</v>
      </c>
      <c r="C71" s="35" t="s">
        <v>69</v>
      </c>
      <c r="D71" s="36"/>
      <c r="E71" s="37">
        <v>10000</v>
      </c>
      <c r="F71" s="32">
        <f t="shared" si="15"/>
        <v>10000</v>
      </c>
      <c r="G71" s="37">
        <v>100000</v>
      </c>
      <c r="H71" s="37">
        <v>244951</v>
      </c>
      <c r="I71" s="25">
        <f t="shared" si="16"/>
        <v>354951</v>
      </c>
    </row>
    <row r="72" spans="1:9" s="33" customFormat="1" ht="40.5" x14ac:dyDescent="0.3">
      <c r="A72" s="29">
        <v>4</v>
      </c>
      <c r="B72" s="34">
        <v>8594</v>
      </c>
      <c r="C72" s="35" t="s">
        <v>70</v>
      </c>
      <c r="D72" s="36"/>
      <c r="E72" s="37">
        <v>10000</v>
      </c>
      <c r="F72" s="32">
        <f t="shared" si="15"/>
        <v>10000</v>
      </c>
      <c r="G72" s="37">
        <v>310799</v>
      </c>
      <c r="H72" s="37">
        <v>400000</v>
      </c>
      <c r="I72" s="25">
        <f t="shared" si="16"/>
        <v>720799</v>
      </c>
    </row>
    <row r="73" spans="1:9" s="33" customFormat="1" ht="40.5" x14ac:dyDescent="0.3">
      <c r="A73" s="29">
        <v>5</v>
      </c>
      <c r="B73" s="34">
        <v>8593</v>
      </c>
      <c r="C73" s="35" t="s">
        <v>71</v>
      </c>
      <c r="D73" s="36"/>
      <c r="E73" s="37">
        <v>15000</v>
      </c>
      <c r="F73" s="32">
        <f t="shared" si="15"/>
        <v>15000</v>
      </c>
      <c r="G73" s="37">
        <v>100000</v>
      </c>
      <c r="H73" s="37">
        <v>100000</v>
      </c>
      <c r="I73" s="25">
        <f t="shared" si="16"/>
        <v>215000</v>
      </c>
    </row>
    <row r="74" spans="1:9" ht="22.15" customHeight="1" x14ac:dyDescent="0.3">
      <c r="C74" s="64"/>
    </row>
    <row r="75" spans="1:9" x14ac:dyDescent="0.3">
      <c r="C75" s="65" t="s">
        <v>72</v>
      </c>
      <c r="E75" s="66"/>
      <c r="G75" s="65" t="s">
        <v>73</v>
      </c>
    </row>
    <row r="76" spans="1:9" x14ac:dyDescent="0.3">
      <c r="C76" s="1" t="s">
        <v>74</v>
      </c>
      <c r="G76" s="1" t="s">
        <v>75</v>
      </c>
    </row>
  </sheetData>
  <mergeCells count="8">
    <mergeCell ref="C1:I1"/>
    <mergeCell ref="B2:D2"/>
    <mergeCell ref="B3:B4"/>
    <mergeCell ref="C3:C4"/>
    <mergeCell ref="D3:F3"/>
    <mergeCell ref="G3:G4"/>
    <mergeCell ref="H3:H4"/>
    <mergeCell ref="I3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 Abiti</dc:creator>
  <cp:lastModifiedBy>Abit Abiti</cp:lastModifiedBy>
  <dcterms:created xsi:type="dcterms:W3CDTF">2015-06-05T18:17:20Z</dcterms:created>
  <dcterms:modified xsi:type="dcterms:W3CDTF">2026-03-18T13:00:05Z</dcterms:modified>
</cp:coreProperties>
</file>